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7170" windowHeight="4725" activeTab="0"/>
  </bookViews>
  <sheets>
    <sheet name="Sheet1" sheetId="1" r:id="rId1"/>
  </sheets>
  <definedNames>
    <definedName name="_xlnm.Print_Area" localSheetId="0">'Sheet1'!$A$1:$R$523</definedName>
  </definedNames>
  <calcPr fullCalcOnLoad="1"/>
</workbook>
</file>

<file path=xl/sharedStrings.xml><?xml version="1.0" encoding="utf-8"?>
<sst xmlns="http://schemas.openxmlformats.org/spreadsheetml/2006/main" count="331" uniqueCount="59">
  <si>
    <r>
      <t xml:space="preserve">         MOS
     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0.7µm</t>
    </r>
  </si>
  <si>
    <t xml:space="preserve"> Capacity
</t>
  </si>
  <si>
    <t xml:space="preserve">  Actual
  Wafer-
  Starts</t>
  </si>
  <si>
    <t>Wafer-starts per week x 1000</t>
  </si>
  <si>
    <t>% growth re. one year ago</t>
  </si>
  <si>
    <t>Wafer-starts per week x1000</t>
  </si>
  <si>
    <t>% growth re. preceding quarter</t>
  </si>
  <si>
    <t>% growth re.preceding quarter</t>
  </si>
  <si>
    <t>in percent (%)</t>
  </si>
  <si>
    <r>
      <t xml:space="preserve">  MOS &lt;0.4µm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0.3µm</t>
    </r>
  </si>
  <si>
    <r>
      <t xml:space="preserve">  </t>
    </r>
    <r>
      <rPr>
        <b/>
        <sz val="10"/>
        <rFont val="Arial"/>
        <family val="2"/>
      </rPr>
      <t xml:space="preserve">Capacity
</t>
    </r>
  </si>
  <si>
    <t>in  percent (%)</t>
  </si>
  <si>
    <r>
      <t xml:space="preserve">  MOS &lt;0.3µm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0.2µm</t>
    </r>
  </si>
  <si>
    <r>
      <t xml:space="preserve">  MOS &lt;0.2µm
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0.16µm</t>
    </r>
  </si>
  <si>
    <t xml:space="preserve">         MOS
        Total</t>
  </si>
  <si>
    <t xml:space="preserve">
 Capacity
</t>
  </si>
  <si>
    <t xml:space="preserve"> in percent (%)</t>
  </si>
  <si>
    <t xml:space="preserve"> Utilisation</t>
  </si>
  <si>
    <t xml:space="preserve">     BIPOLAR
(5 inch equivs.)  </t>
  </si>
  <si>
    <r>
      <t xml:space="preserve"> Foundry Wafers</t>
    </r>
    <r>
      <rPr>
        <b/>
        <sz val="10"/>
        <rFont val="Arial"/>
        <family val="2"/>
      </rPr>
      <t xml:space="preserve">
  </t>
    </r>
    <r>
      <rPr>
        <b/>
        <sz val="9"/>
        <rFont val="Arial"/>
        <family val="2"/>
      </rPr>
      <t>in MOS Total</t>
    </r>
  </si>
  <si>
    <t xml:space="preserve">   TOTAL IC's
</t>
  </si>
  <si>
    <t xml:space="preserve"> 200mm wafers
 in MOS Total</t>
  </si>
  <si>
    <t>&lt; 200mm Wafers
  in MOS Total</t>
  </si>
  <si>
    <t>WSpW x 1000 expressed in
8 inch equivalent wafers</t>
  </si>
  <si>
    <t xml:space="preserve"> Capacity
</t>
  </si>
  <si>
    <r>
      <t xml:space="preserve">   </t>
    </r>
    <r>
      <rPr>
        <b/>
        <sz val="10"/>
        <rFont val="Arial"/>
        <family val="2"/>
      </rPr>
      <t>300mm wafers in MOS Total</t>
    </r>
  </si>
  <si>
    <t xml:space="preserve">  Actual
  Wafer-
  Starts
</t>
  </si>
  <si>
    <t>WSpW x 1000 expressed in
numbers of wafers</t>
  </si>
  <si>
    <t>n.a.</t>
  </si>
  <si>
    <t xml:space="preserve">         MOS
      &lt;0.12µm</t>
  </si>
  <si>
    <r>
      <t xml:space="preserve">  MOS &lt;0.16µm
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0.12µm</t>
    </r>
  </si>
  <si>
    <t xml:space="preserve">        TOTAL
Semiconductors</t>
  </si>
  <si>
    <t xml:space="preserve">    DISCRETES
 (6 inch equivs.)  </t>
  </si>
  <si>
    <r>
      <t xml:space="preserve"> MOS &lt;0.7µm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0.4µm</t>
    </r>
  </si>
  <si>
    <t>3Q
06</t>
  </si>
  <si>
    <t>4Q
06</t>
  </si>
  <si>
    <t>1Q
07</t>
  </si>
  <si>
    <t xml:space="preserve">        Discrete Semiconductor participation expanded from 1Q-2007</t>
  </si>
  <si>
    <t>2Q
07</t>
  </si>
  <si>
    <r>
      <t xml:space="preserve">  MOS &lt;0.12µm
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0.08µm</t>
    </r>
  </si>
  <si>
    <t xml:space="preserve">         MOS
      &lt;0.08µm</t>
  </si>
  <si>
    <t>3Q
07</t>
  </si>
  <si>
    <t>4Q
07</t>
  </si>
  <si>
    <t>1Q
08</t>
  </si>
  <si>
    <t>2Q
08</t>
  </si>
  <si>
    <t xml:space="preserve">   Yellow</t>
  </si>
  <si>
    <t>coloured cells reflect revised inputs</t>
  </si>
  <si>
    <t>bordered cells contain changes resulting from revised inputs</t>
  </si>
  <si>
    <t>coloured cells reflect revised inouts</t>
  </si>
  <si>
    <r>
      <t xml:space="preserve">   </t>
    </r>
    <r>
      <rPr>
        <sz val="8"/>
        <rFont val="Arial"/>
        <family val="2"/>
      </rPr>
      <t>Green</t>
    </r>
  </si>
  <si>
    <r>
      <t xml:space="preserve">   </t>
    </r>
    <r>
      <rPr>
        <sz val="8"/>
        <rFont val="Arial"/>
        <family val="2"/>
      </rPr>
      <t>Yellow</t>
    </r>
  </si>
  <si>
    <t xml:space="preserve">     Green</t>
  </si>
  <si>
    <t xml:space="preserve">    Green</t>
  </si>
  <si>
    <t xml:space="preserve">    Yellow</t>
  </si>
  <si>
    <t>3Q
08</t>
  </si>
  <si>
    <t>4Q
08</t>
  </si>
  <si>
    <r>
      <t xml:space="preserve">    </t>
    </r>
    <r>
      <rPr>
        <sz val="8"/>
        <rFont val="Arial"/>
        <family val="2"/>
      </rPr>
      <t>Yellow</t>
    </r>
  </si>
  <si>
    <t>1Q
09</t>
  </si>
  <si>
    <t>2Q
09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</si>
</sst>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  <numFmt numFmtId="187" formatCode="0.0000"/>
    <numFmt numFmtId="188" formatCode="0.000"/>
  </numFmts>
  <fonts count="70">
    <font>
      <sz val="10"/>
      <name val="Arial"/>
      <family val="0"/>
    </font>
    <font>
      <b/>
      <sz val="4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name val="Symbol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6"/>
      <color indexed="10"/>
      <name val="Arial"/>
      <family val="2"/>
    </font>
    <font>
      <sz val="9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20"/>
      <color indexed="8"/>
      <name val="Arial"/>
      <family val="0"/>
    </font>
    <font>
      <sz val="14"/>
      <color indexed="8"/>
      <name val="Arial"/>
      <family val="0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2.25"/>
      <color indexed="8"/>
      <name val="Arial"/>
      <family val="0"/>
    </font>
    <font>
      <sz val="2.5"/>
      <color indexed="8"/>
      <name val="Arial"/>
      <family val="0"/>
    </font>
    <font>
      <b/>
      <sz val="2.75"/>
      <color indexed="8"/>
      <name val="Arial"/>
      <family val="0"/>
    </font>
    <font>
      <b/>
      <sz val="3"/>
      <color indexed="8"/>
      <name val="Arial"/>
      <family val="0"/>
    </font>
    <font>
      <sz val="7.3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7.7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b/>
      <sz val="10.7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86" fontId="0" fillId="0" borderId="10" xfId="0" applyNumberForma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textRotation="90" wrapText="1"/>
    </xf>
    <xf numFmtId="186" fontId="0" fillId="0" borderId="0" xfId="0" applyNumberForma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/>
    </xf>
    <xf numFmtId="186" fontId="0" fillId="0" borderId="12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textRotation="90"/>
    </xf>
    <xf numFmtId="186" fontId="0" fillId="0" borderId="14" xfId="0" applyNumberFormat="1" applyBorder="1" applyAlignment="1">
      <alignment horizontal="center"/>
    </xf>
    <xf numFmtId="186" fontId="0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86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86" fontId="0" fillId="0" borderId="0" xfId="0" applyNumberForma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86" fontId="0" fillId="0" borderId="0" xfId="0" applyNumberFormat="1" applyBorder="1" applyAlignment="1">
      <alignment horizontal="left"/>
    </xf>
    <xf numFmtId="186" fontId="0" fillId="0" borderId="16" xfId="0" applyNumberFormat="1" applyFon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11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186" fontId="0" fillId="0" borderId="15" xfId="0" applyNumberFormat="1" applyBorder="1" applyAlignment="1">
      <alignment horizontal="center"/>
    </xf>
    <xf numFmtId="0" fontId="10" fillId="0" borderId="0" xfId="0" applyFont="1" applyFill="1" applyAlignment="1">
      <alignment/>
    </xf>
    <xf numFmtId="186" fontId="0" fillId="0" borderId="17" xfId="0" applyNumberFormat="1" applyFill="1" applyBorder="1" applyAlignment="1">
      <alignment horizontal="center"/>
    </xf>
    <xf numFmtId="186" fontId="0" fillId="0" borderId="15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0" fontId="0" fillId="0" borderId="18" xfId="0" applyFont="1" applyBorder="1" applyAlignment="1">
      <alignment/>
    </xf>
    <xf numFmtId="186" fontId="0" fillId="33" borderId="0" xfId="0" applyNumberFormat="1" applyFont="1" applyFill="1" applyBorder="1" applyAlignment="1">
      <alignment horizontal="left"/>
    </xf>
    <xf numFmtId="186" fontId="12" fillId="0" borderId="0" xfId="0" applyNumberFormat="1" applyFont="1" applyBorder="1" applyAlignment="1">
      <alignment horizontal="left"/>
    </xf>
    <xf numFmtId="186" fontId="12" fillId="0" borderId="18" xfId="0" applyNumberFormat="1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86" fontId="0" fillId="0" borderId="19" xfId="0" applyNumberFormat="1" applyBorder="1" applyAlignment="1">
      <alignment horizontal="center"/>
    </xf>
    <xf numFmtId="186" fontId="0" fillId="0" borderId="20" xfId="0" applyNumberFormat="1" applyBorder="1" applyAlignment="1">
      <alignment horizontal="center"/>
    </xf>
    <xf numFmtId="186" fontId="0" fillId="0" borderId="21" xfId="0" applyNumberFormat="1" applyBorder="1" applyAlignment="1">
      <alignment horizontal="center"/>
    </xf>
    <xf numFmtId="186" fontId="0" fillId="0" borderId="17" xfId="0" applyNumberFormat="1" applyBorder="1" applyAlignment="1">
      <alignment horizontal="center"/>
    </xf>
    <xf numFmtId="186" fontId="0" fillId="0" borderId="20" xfId="0" applyNumberFormat="1" applyFont="1" applyBorder="1" applyAlignment="1">
      <alignment horizontal="center"/>
    </xf>
    <xf numFmtId="186" fontId="0" fillId="0" borderId="21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12" fillId="0" borderId="18" xfId="0" applyFont="1" applyFill="1" applyBorder="1" applyAlignment="1">
      <alignment/>
    </xf>
    <xf numFmtId="186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86" fontId="0" fillId="0" borderId="22" xfId="0" applyNumberFormat="1" applyBorder="1" applyAlignment="1">
      <alignment horizontal="center"/>
    </xf>
    <xf numFmtId="186" fontId="0" fillId="0" borderId="23" xfId="0" applyNumberFormat="1" applyBorder="1" applyAlignment="1">
      <alignment horizontal="center"/>
    </xf>
    <xf numFmtId="186" fontId="0" fillId="0" borderId="19" xfId="0" applyNumberFormat="1" applyFont="1" applyBorder="1" applyAlignment="1">
      <alignment horizontal="center"/>
    </xf>
    <xf numFmtId="186" fontId="0" fillId="0" borderId="24" xfId="0" applyNumberFormat="1" applyFont="1" applyBorder="1" applyAlignment="1">
      <alignment horizontal="center"/>
    </xf>
    <xf numFmtId="0" fontId="10" fillId="33" borderId="0" xfId="0" applyFont="1" applyFill="1" applyAlignment="1">
      <alignment/>
    </xf>
    <xf numFmtId="186" fontId="0" fillId="0" borderId="24" xfId="0" applyNumberFormat="1" applyBorder="1" applyAlignment="1">
      <alignment horizontal="center"/>
    </xf>
    <xf numFmtId="186" fontId="0" fillId="0" borderId="13" xfId="0" applyNumberFormat="1" applyBorder="1" applyAlignment="1">
      <alignment horizontal="center"/>
    </xf>
    <xf numFmtId="186" fontId="0" fillId="0" borderId="18" xfId="0" applyNumberFormat="1" applyBorder="1" applyAlignment="1">
      <alignment horizontal="center"/>
    </xf>
    <xf numFmtId="186" fontId="0" fillId="0" borderId="23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12" fillId="0" borderId="0" xfId="0" applyFont="1" applyBorder="1" applyAlignment="1">
      <alignment/>
    </xf>
    <xf numFmtId="186" fontId="0" fillId="0" borderId="25" xfId="0" applyNumberFormat="1" applyBorder="1" applyAlignment="1">
      <alignment horizontal="center"/>
    </xf>
    <xf numFmtId="186" fontId="0" fillId="0" borderId="18" xfId="0" applyNumberFormat="1" applyFill="1" applyBorder="1" applyAlignment="1">
      <alignment horizontal="center"/>
    </xf>
    <xf numFmtId="186" fontId="0" fillId="0" borderId="18" xfId="0" applyNumberFormat="1" applyFont="1" applyFill="1" applyBorder="1" applyAlignment="1">
      <alignment horizontal="center"/>
    </xf>
    <xf numFmtId="186" fontId="0" fillId="0" borderId="18" xfId="0" applyNumberFormat="1" applyFont="1" applyBorder="1" applyAlignment="1">
      <alignment horizontal="center"/>
    </xf>
    <xf numFmtId="186" fontId="0" fillId="33" borderId="10" xfId="0" applyNumberFormat="1" applyFill="1" applyBorder="1" applyAlignment="1">
      <alignment horizontal="center"/>
    </xf>
    <xf numFmtId="186" fontId="0" fillId="33" borderId="17" xfId="0" applyNumberFormat="1" applyFill="1" applyBorder="1" applyAlignment="1">
      <alignment horizontal="center"/>
    </xf>
    <xf numFmtId="186" fontId="0" fillId="33" borderId="15" xfId="0" applyNumberFormat="1" applyFill="1" applyBorder="1" applyAlignment="1">
      <alignment horizontal="center"/>
    </xf>
    <xf numFmtId="0" fontId="2" fillId="0" borderId="17" xfId="0" applyFont="1" applyBorder="1" applyAlignment="1">
      <alignment textRotation="90" wrapText="1"/>
    </xf>
    <xf numFmtId="0" fontId="2" fillId="0" borderId="15" xfId="0" applyFont="1" applyBorder="1" applyAlignment="1">
      <alignment textRotation="90" wrapText="1"/>
    </xf>
    <xf numFmtId="0" fontId="2" fillId="0" borderId="12" xfId="0" applyFont="1" applyBorder="1" applyAlignment="1">
      <alignment textRotation="90" wrapText="1"/>
    </xf>
    <xf numFmtId="0" fontId="2" fillId="0" borderId="17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textRotation="90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2" xfId="0" applyBorder="1" applyAlignment="1">
      <alignment textRotation="90"/>
    </xf>
    <xf numFmtId="0" fontId="5" fillId="0" borderId="17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5" fillId="0" borderId="15" xfId="0" applyFont="1" applyBorder="1" applyAlignment="1">
      <alignment textRotation="90" wrapText="1"/>
    </xf>
    <xf numFmtId="0" fontId="5" fillId="0" borderId="12" xfId="0" applyFont="1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IC's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15"/>
          <c:w val="0.974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Sheet1!$E$46:$P$46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Sheet1!$E$49:$P$49</c:f>
              <c:numCache/>
            </c:numRef>
          </c:val>
        </c:ser>
        <c:axId val="66401281"/>
        <c:axId val="6074061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Sheet1!$E$45:$L$45</c:f>
              <c:strCache/>
            </c:strRef>
          </c:cat>
          <c:val>
            <c:numRef>
              <c:f>Sheet1!$E$52:$P$52</c:f>
              <c:numCache/>
            </c:numRef>
          </c:val>
          <c:smooth val="0"/>
        </c:ser>
        <c:axId val="9794651"/>
        <c:axId val="21042996"/>
      </c:lineChart>
      <c:catAx>
        <c:axId val="664012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40618"/>
        <c:crosses val="autoZero"/>
        <c:auto val="0"/>
        <c:lblOffset val="100"/>
        <c:tickLblSkip val="1"/>
        <c:noMultiLvlLbl val="0"/>
      </c:catAx>
      <c:valAx>
        <c:axId val="6074061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401281"/>
        <c:crossesAt val="1"/>
        <c:crossBetween val="between"/>
        <c:dispUnits/>
        <c:majorUnit val="400"/>
        <c:minorUnit val="10"/>
      </c:valAx>
      <c:catAx>
        <c:axId val="9794651"/>
        <c:scaling>
          <c:orientation val="minMax"/>
        </c:scaling>
        <c:axPos val="b"/>
        <c:delete val="1"/>
        <c:majorTickMark val="out"/>
        <c:minorTickMark val="none"/>
        <c:tickLblPos val="none"/>
        <c:crossAx val="21042996"/>
        <c:crosses val="autoZero"/>
        <c:auto val="0"/>
        <c:lblOffset val="100"/>
        <c:tickLblSkip val="1"/>
        <c:noMultiLvlLbl val="0"/>
      </c:catAx>
      <c:valAx>
        <c:axId val="21042996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794651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BIPOLAR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735"/>
          <c:w val="0.91675"/>
          <c:h val="0.910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Sheet1!$E$408:$P$408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Sheet1!$E$411:$P$411</c:f>
              <c:numCache/>
            </c:numRef>
          </c:val>
        </c:ser>
        <c:axId val="58517877"/>
        <c:axId val="5689884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Sheet1!$E$398:$I$398</c:f>
              <c:strCache/>
            </c:strRef>
          </c:cat>
          <c:val>
            <c:numRef>
              <c:f>Sheet1!$E$414:$P$414</c:f>
              <c:numCache/>
            </c:numRef>
          </c:val>
          <c:smooth val="0"/>
        </c:ser>
        <c:axId val="42327567"/>
        <c:axId val="45403784"/>
      </c:lineChart>
      <c:catAx>
        <c:axId val="58517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98846"/>
        <c:crosses val="autoZero"/>
        <c:auto val="0"/>
        <c:lblOffset val="100"/>
        <c:tickLblSkip val="1"/>
        <c:noMultiLvlLbl val="0"/>
      </c:catAx>
      <c:valAx>
        <c:axId val="5689884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517877"/>
        <c:crossesAt val="1"/>
        <c:crossBetween val="between"/>
        <c:dispUnits/>
        <c:majorUnit val="50"/>
        <c:minorUnit val="10"/>
      </c:valAx>
      <c:catAx>
        <c:axId val="42327567"/>
        <c:scaling>
          <c:orientation val="minMax"/>
        </c:scaling>
        <c:axPos val="b"/>
        <c:delete val="1"/>
        <c:majorTickMark val="out"/>
        <c:minorTickMark val="none"/>
        <c:tickLblPos val="none"/>
        <c:crossAx val="45403784"/>
        <c:crosses val="autoZero"/>
        <c:auto val="0"/>
        <c:lblOffset val="100"/>
        <c:tickLblSkip val="1"/>
        <c:noMultiLvlLbl val="0"/>
      </c:catAx>
      <c:valAx>
        <c:axId val="45403784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327567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Foundry Wafers in MOS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5980873"/>
        <c:axId val="5382785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688675"/>
        <c:axId val="65089212"/>
      </c:lineChart>
      <c:catAx>
        <c:axId val="59808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27858"/>
        <c:crosses val="autoZero"/>
        <c:auto val="0"/>
        <c:lblOffset val="100"/>
        <c:tickLblSkip val="1"/>
        <c:noMultiLvlLbl val="0"/>
      </c:catAx>
      <c:valAx>
        <c:axId val="5382785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80873"/>
        <c:crossesAt val="1"/>
        <c:crossBetween val="between"/>
        <c:dispUnits/>
        <c:majorUnit val="50"/>
        <c:minorUnit val="10"/>
      </c:valAx>
      <c:catAx>
        <c:axId val="14688675"/>
        <c:scaling>
          <c:orientation val="minMax"/>
        </c:scaling>
        <c:axPos val="b"/>
        <c:delete val="1"/>
        <c:majorTickMark val="out"/>
        <c:minorTickMark val="none"/>
        <c:tickLblPos val="none"/>
        <c:crossAx val="65089212"/>
        <c:crosses val="autoZero"/>
        <c:auto val="0"/>
        <c:lblOffset val="100"/>
        <c:tickLblSkip val="1"/>
        <c:noMultiLvlLbl val="0"/>
      </c:catAx>
      <c:valAx>
        <c:axId val="65089212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688675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Dimensions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3"/>
          <c:order val="0"/>
          <c:tx>
            <c:v>&lt;0.12µ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Sheet1!$E$249:$J$249</c:f>
              <c:numCache/>
            </c:numRef>
          </c:val>
        </c:ser>
        <c:ser>
          <c:idx val="8"/>
          <c:order val="1"/>
          <c:tx>
            <c:v>&lt;0.16µ &gt;=0.12µ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</c:numRef>
          </c:val>
        </c:ser>
        <c:ser>
          <c:idx val="9"/>
          <c:order val="2"/>
          <c:tx>
            <c:v>&lt;0.16µ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Sheet1!$E$231:$E$231</c:f>
              <c:numCache/>
            </c:numRef>
          </c:val>
        </c:ser>
        <c:ser>
          <c:idx val="7"/>
          <c:order val="3"/>
          <c:tx>
            <c:v>&lt;0.2µ &gt;=0.16µ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106.6</c:v>
                </c:pt>
              </c:numCache>
            </c:numRef>
          </c:val>
        </c:ser>
        <c:ser>
          <c:idx val="5"/>
          <c:order val="4"/>
          <c:tx>
            <c:v>&lt;0.3µ &gt;=0.2µ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Sheet1!$E$161:$J$161</c:f>
              <c:numCache/>
            </c:numRef>
          </c:val>
        </c:ser>
        <c:ser>
          <c:idx val="4"/>
          <c:order val="5"/>
          <c:tx>
            <c:v>&lt;0.4µ &gt;=0.3µ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194.7</c:v>
                </c:pt>
              </c:numCache>
            </c:numRef>
          </c:val>
        </c:ser>
        <c:ser>
          <c:idx val="2"/>
          <c:order val="6"/>
          <c:tx>
            <c:v>&lt;0.7µ &gt;=0.4µ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188.7</c:v>
                </c:pt>
              </c:numCache>
            </c:numRef>
          </c:val>
        </c:ser>
        <c:ser>
          <c:idx val="1"/>
          <c:order val="7"/>
          <c:tx>
            <c:v>&gt;=0.7µ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174.9</c:v>
                </c:pt>
              </c:numCache>
            </c:numRef>
          </c:val>
        </c:ser>
        <c:overlap val="100"/>
        <c:axId val="48931997"/>
        <c:axId val="37734790"/>
      </c:bar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4790"/>
        <c:crosses val="autoZero"/>
        <c:auto val="1"/>
        <c:lblOffset val="100"/>
        <c:tickLblSkip val="1"/>
        <c:noMultiLvlLbl val="0"/>
      </c:catAx>
      <c:valAx>
        <c:axId val="37734790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1997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Smaller than 200mm Wafers in MOS Total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1"/>
          <c:w val="0.91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Sheet1!$E$487:$P$487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Sheet1!$E$490:$P$490</c:f>
              <c:numCache/>
            </c:numRef>
          </c:val>
        </c:ser>
        <c:axId val="4068791"/>
        <c:axId val="3661912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Sheet1!$E$486:$H$486</c:f>
              <c:strCache/>
            </c:strRef>
          </c:cat>
          <c:val>
            <c:numRef>
              <c:f>Sheet1!$E$493:$P$493</c:f>
              <c:numCache/>
            </c:numRef>
          </c:val>
          <c:smooth val="0"/>
        </c:ser>
        <c:axId val="61136625"/>
        <c:axId val="13358714"/>
      </c:lineChart>
      <c:catAx>
        <c:axId val="40687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19120"/>
        <c:crosses val="autoZero"/>
        <c:auto val="0"/>
        <c:lblOffset val="100"/>
        <c:tickLblSkip val="1"/>
        <c:noMultiLvlLbl val="0"/>
      </c:catAx>
      <c:valAx>
        <c:axId val="3661912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68791"/>
        <c:crossesAt val="1"/>
        <c:crossBetween val="between"/>
        <c:dispUnits/>
        <c:majorUnit val="50"/>
        <c:minorUnit val="20"/>
      </c:valAx>
      <c:catAx>
        <c:axId val="61136625"/>
        <c:scaling>
          <c:orientation val="minMax"/>
        </c:scaling>
        <c:axPos val="b"/>
        <c:delete val="1"/>
        <c:majorTickMark val="out"/>
        <c:minorTickMark val="none"/>
        <c:tickLblPos val="none"/>
        <c:crossAx val="13358714"/>
        <c:crosses val="autoZero"/>
        <c:auto val="0"/>
        <c:lblOffset val="100"/>
        <c:tickLblSkip val="1"/>
        <c:noMultiLvlLbl val="0"/>
      </c:catAx>
      <c:valAx>
        <c:axId val="13358714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136625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Wafer-size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7575"/>
          <c:w val="0.761"/>
          <c:h val="0.891"/>
        </c:manualLayout>
      </c:layout>
      <c:barChart>
        <c:barDir val="col"/>
        <c:grouping val="stacked"/>
        <c:varyColors val="0"/>
        <c:ser>
          <c:idx val="0"/>
          <c:order val="0"/>
          <c:tx>
            <c:v>300mm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Sheet1!$E$507:$P$507</c:f>
              <c:numCache/>
            </c:numRef>
          </c:val>
        </c:ser>
        <c:ser>
          <c:idx val="1"/>
          <c:order val="1"/>
          <c:tx>
            <c:v>200mm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Sheet1!$E$498:$P$498</c:f>
              <c:numCache/>
            </c:numRef>
          </c:val>
        </c:ser>
        <c:ser>
          <c:idx val="2"/>
          <c:order val="2"/>
          <c:tx>
            <c:v>&lt; 200mm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Sheet1!$E$487:$P$487</c:f>
              <c:numCache/>
            </c:numRef>
          </c:val>
        </c:ser>
        <c:overlap val="100"/>
        <c:axId val="53119563"/>
        <c:axId val="8314020"/>
      </c:bar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4020"/>
        <c:crosses val="autoZero"/>
        <c:auto val="0"/>
        <c:lblOffset val="100"/>
        <c:tickLblSkip val="1"/>
        <c:noMultiLvlLbl val="0"/>
      </c:catAx>
      <c:valAx>
        <c:axId val="831402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
(8 inch equivalents)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9563"/>
        <c:crossesAt val="1"/>
        <c:crossBetween val="between"/>
        <c:dispUnits/>
        <c:majorUnit val="4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83"/>
          <c:w val="0.157"/>
          <c:h val="0.30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200mm Wafers in MOS Total</a:t>
            </a:r>
          </a:p>
        </c:rich>
      </c:tx>
      <c:layout>
        <c:manualLayout>
          <c:xMode val="factor"/>
          <c:yMode val="factor"/>
          <c:x val="0.00225"/>
          <c:y val="-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6825"/>
          <c:w val="0.9175"/>
          <c:h val="0.91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Sheet1!$E$498:$P$498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Sheet1!$E$501:$P$501</c:f>
              <c:numCache/>
            </c:numRef>
          </c:val>
        </c:ser>
        <c:axId val="7717317"/>
        <c:axId val="234699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Sheet1!$E$486:$I$486</c:f>
              <c:strCache/>
            </c:strRef>
          </c:cat>
          <c:val>
            <c:numRef>
              <c:f>Sheet1!$E$504:$P$504</c:f>
              <c:numCache/>
            </c:numRef>
          </c:val>
          <c:smooth val="0"/>
        </c:ser>
        <c:axId val="21122911"/>
        <c:axId val="55888472"/>
      </c:lineChart>
      <c:catAx>
        <c:axId val="77173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6990"/>
        <c:crosses val="autoZero"/>
        <c:auto val="0"/>
        <c:lblOffset val="100"/>
        <c:tickLblSkip val="1"/>
        <c:noMultiLvlLbl val="0"/>
      </c:catAx>
      <c:valAx>
        <c:axId val="2346990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717317"/>
        <c:crossesAt val="1"/>
        <c:crossBetween val="between"/>
        <c:dispUnits/>
        <c:majorUnit val="200"/>
        <c:minorUnit val="20"/>
      </c:valAx>
      <c:catAx>
        <c:axId val="21122911"/>
        <c:scaling>
          <c:orientation val="minMax"/>
        </c:scaling>
        <c:axPos val="b"/>
        <c:delete val="1"/>
        <c:majorTickMark val="out"/>
        <c:minorTickMark val="none"/>
        <c:tickLblPos val="none"/>
        <c:crossAx val="55888472"/>
        <c:crosses val="autoZero"/>
        <c:auto val="0"/>
        <c:lblOffset val="100"/>
        <c:tickLblSkip val="1"/>
        <c:noMultiLvlLbl val="0"/>
      </c:catAx>
      <c:valAx>
        <c:axId val="55888472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122911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300mm Wafers in MOS Total</a:t>
            </a:r>
          </a:p>
        </c:rich>
      </c:tx>
      <c:layout>
        <c:manualLayout>
          <c:xMode val="factor"/>
          <c:yMode val="factor"/>
          <c:x val="0.0022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1125"/>
          <c:w val="0.87875"/>
          <c:h val="0.854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Sheet1!$E$508:$P$508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Sheet1!$E$486:$P$486</c:f>
              <c:strCache/>
            </c:strRef>
          </c:cat>
          <c:val>
            <c:numRef>
              <c:f>Sheet1!$E$512:$P$512</c:f>
              <c:numCache/>
            </c:numRef>
          </c:val>
        </c:ser>
        <c:axId val="33234201"/>
        <c:axId val="3067235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Sheet1!$E$486:$I$486</c:f>
              <c:strCache/>
            </c:strRef>
          </c:cat>
          <c:val>
            <c:numRef>
              <c:f>Sheet1!$E$515:$P$515</c:f>
              <c:numCache/>
            </c:numRef>
          </c:val>
          <c:smooth val="0"/>
        </c:ser>
        <c:axId val="7615731"/>
        <c:axId val="1432716"/>
      </c:line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72354"/>
        <c:crosses val="autoZero"/>
        <c:auto val="0"/>
        <c:lblOffset val="100"/>
        <c:tickLblSkip val="1"/>
        <c:noMultiLvlLbl val="0"/>
      </c:catAx>
      <c:valAx>
        <c:axId val="3067235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
(numbers of wafers)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234201"/>
        <c:crossesAt val="1"/>
        <c:crossBetween val="between"/>
        <c:dispUnits/>
        <c:majorUnit val="100"/>
        <c:minorUnit val="20"/>
      </c:valAx>
      <c:catAx>
        <c:axId val="7615731"/>
        <c:scaling>
          <c:orientation val="minMax"/>
        </c:scaling>
        <c:axPos val="b"/>
        <c:delete val="1"/>
        <c:majorTickMark val="out"/>
        <c:minorTickMark val="none"/>
        <c:tickLblPos val="none"/>
        <c:crossAx val="1432716"/>
        <c:crosses val="autoZero"/>
        <c:auto val="0"/>
        <c:lblOffset val="100"/>
        <c:tickLblSkip val="1"/>
        <c:noMultiLvlLbl val="0"/>
      </c:catAx>
      <c:valAx>
        <c:axId val="1432716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615731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&lt;0.2µm to &gt;=0.16µm
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7225"/>
          <c:w val="0.9415"/>
          <c:h val="0.785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Sheet1!$E$231:$P$231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Sheet1!$E$234:$P$234</c:f>
              <c:numCache/>
            </c:numRef>
          </c:val>
        </c:ser>
        <c:axId val="12894445"/>
        <c:axId val="4894114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Sheet1!$E$221:$I$221</c:f>
              <c:strCache/>
            </c:strRef>
          </c:cat>
          <c:val>
            <c:numRef>
              <c:f>Sheet1!$E$237:$P$237</c:f>
              <c:numCache/>
            </c:numRef>
          </c:val>
          <c:smooth val="0"/>
        </c:ser>
        <c:axId val="37817095"/>
        <c:axId val="4809536"/>
      </c:lineChart>
      <c:catAx>
        <c:axId val="128944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142"/>
        <c:crosses val="autoZero"/>
        <c:auto val="0"/>
        <c:lblOffset val="100"/>
        <c:tickLblSkip val="1"/>
        <c:noMultiLvlLbl val="0"/>
      </c:catAx>
      <c:valAx>
        <c:axId val="4894114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894445"/>
        <c:crossesAt val="1"/>
        <c:crossBetween val="between"/>
        <c:dispUnits/>
        <c:majorUnit val="25"/>
        <c:minorUnit val="20"/>
      </c:valAx>
      <c:catAx>
        <c:axId val="37817095"/>
        <c:scaling>
          <c:orientation val="minMax"/>
        </c:scaling>
        <c:axPos val="b"/>
        <c:delete val="1"/>
        <c:majorTickMark val="out"/>
        <c:minorTickMark val="none"/>
        <c:tickLblPos val="none"/>
        <c:crossAx val="4809536"/>
        <c:crosses val="autoZero"/>
        <c:auto val="0"/>
        <c:lblOffset val="100"/>
        <c:tickLblSkip val="1"/>
        <c:noMultiLvlLbl val="0"/>
      </c:catAx>
      <c:valAx>
        <c:axId val="4809536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817095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Dimensions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1975"/>
          <c:w val="0.74175"/>
          <c:h val="0.873"/>
        </c:manualLayout>
      </c:layout>
      <c:barChart>
        <c:barDir val="col"/>
        <c:grouping val="stacked"/>
        <c:varyColors val="0"/>
        <c:ser>
          <c:idx val="0"/>
          <c:order val="0"/>
          <c:tx>
            <c:v>&lt;0.08µ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Sheet1!$E$328:$P$328</c:f>
              <c:numCache/>
            </c:numRef>
          </c:val>
        </c:ser>
        <c:ser>
          <c:idx val="6"/>
          <c:order val="1"/>
          <c:tx>
            <c:v>&lt;0.12µ &gt;=0.08µ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Sheet1!$E$319:$P$319</c:f>
              <c:numCache/>
            </c:numRef>
          </c:val>
        </c:ser>
        <c:ser>
          <c:idx val="3"/>
          <c:order val="2"/>
          <c:tx>
            <c:v>&lt;0.12µ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Sheet1!$E$310:$P$310</c:f>
              <c:numCache/>
            </c:numRef>
          </c:val>
        </c:ser>
        <c:ser>
          <c:idx val="8"/>
          <c:order val="3"/>
          <c:tx>
            <c:v>&lt;0.16µ &gt;=0.12µ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Sheet1!$E$240:$P$240</c:f>
              <c:numCache/>
            </c:numRef>
          </c:val>
        </c:ser>
        <c:ser>
          <c:idx val="7"/>
          <c:order val="4"/>
          <c:tx>
            <c:v>&lt;0.2µ &gt;=0.16µ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Sheet1!$E$231:$P$231</c:f>
              <c:numCache/>
            </c:numRef>
          </c:val>
        </c:ser>
        <c:ser>
          <c:idx val="5"/>
          <c:order val="5"/>
          <c:tx>
            <c:v>&lt;0.3µ &gt;=0.2µ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Sheet1!$E$222:$P$222</c:f>
              <c:numCache/>
            </c:numRef>
          </c:val>
        </c:ser>
        <c:ser>
          <c:idx val="4"/>
          <c:order val="6"/>
          <c:tx>
            <c:v>&lt;0.4µ &gt;=0.3µ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Sheet1!$E$152:$P$152</c:f>
              <c:numCache/>
            </c:numRef>
          </c:val>
        </c:ser>
        <c:ser>
          <c:idx val="2"/>
          <c:order val="7"/>
          <c:tx>
            <c:v>&lt;0.7µ &gt;=0.4µ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Sheet1!$E$143:$P$143</c:f>
              <c:numCache/>
            </c:numRef>
          </c:val>
        </c:ser>
        <c:ser>
          <c:idx val="1"/>
          <c:order val="8"/>
          <c:tx>
            <c:v>&gt;=0.7µ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Sheet1!$E$134:$P$134</c:f>
              <c:numCache/>
            </c:numRef>
          </c:val>
        </c:ser>
        <c:overlap val="100"/>
        <c:axId val="43285825"/>
        <c:axId val="54028106"/>
      </c:barChart>
      <c:catAx>
        <c:axId val="4328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.00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5825"/>
        <c:crossesAt val="1"/>
        <c:crossBetween val="between"/>
        <c:dispUnits/>
        <c:majorUnit val="4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019"/>
          <c:w val="0.221"/>
          <c:h val="0.7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&lt;0.12µm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4025"/>
          <c:w val="0.92125"/>
          <c:h val="0.839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Sheet1!$E$309:$P$309</c:f>
              <c:strCache/>
            </c:strRef>
          </c:cat>
          <c:val>
            <c:numRef>
              <c:f>Sheet1!$E$310:$P$310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Sheet1!$E$309:$P$309</c:f>
              <c:strCache/>
            </c:strRef>
          </c:cat>
          <c:val>
            <c:numRef>
              <c:f>Sheet1!$E$313:$P$313</c:f>
              <c:numCache/>
            </c:numRef>
          </c:val>
        </c:ser>
        <c:axId val="16490907"/>
        <c:axId val="1420043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Sheet1!$E$309:$I$309</c:f>
              <c:strCache/>
            </c:strRef>
          </c:cat>
          <c:val>
            <c:numRef>
              <c:f>Sheet1!$E$316:$P$316</c:f>
              <c:numCache/>
            </c:numRef>
          </c:val>
          <c:smooth val="0"/>
        </c:ser>
        <c:axId val="60695061"/>
        <c:axId val="9384638"/>
      </c:lineChart>
      <c:catAx>
        <c:axId val="164909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00436"/>
        <c:crosses val="autoZero"/>
        <c:auto val="0"/>
        <c:lblOffset val="100"/>
        <c:tickLblSkip val="1"/>
        <c:noMultiLvlLbl val="0"/>
      </c:catAx>
      <c:valAx>
        <c:axId val="1420043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490907"/>
        <c:crossesAt val="1"/>
        <c:crossBetween val="between"/>
        <c:dispUnits/>
        <c:majorUnit val="200"/>
        <c:minorUnit val="10"/>
      </c:valAx>
      <c:catAx>
        <c:axId val="60695061"/>
        <c:scaling>
          <c:orientation val="minMax"/>
        </c:scaling>
        <c:axPos val="b"/>
        <c:delete val="1"/>
        <c:majorTickMark val="out"/>
        <c:minorTickMark val="none"/>
        <c:tickLblPos val="none"/>
        <c:crossAx val="9384638"/>
        <c:crosses val="autoZero"/>
        <c:auto val="0"/>
        <c:lblOffset val="100"/>
        <c:tickLblSkip val="1"/>
        <c:noMultiLvlLbl val="0"/>
      </c:catAx>
      <c:valAx>
        <c:axId val="9384638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695061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DISCRETES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255"/>
          <c:w val="0.9452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Sheet1!$E$55:$P$55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Sheet1!$E$58:$P$58</c:f>
              <c:numCache/>
            </c:numRef>
          </c:val>
        </c:ser>
        <c:axId val="55169237"/>
        <c:axId val="2676108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Sheet1!$E$45:$I$45</c:f>
              <c:strCache/>
            </c:strRef>
          </c:cat>
          <c:val>
            <c:numRef>
              <c:f>Sheet1!$E$61:$P$61</c:f>
              <c:numCache/>
            </c:numRef>
          </c:val>
          <c:smooth val="0"/>
        </c:ser>
        <c:axId val="39523183"/>
        <c:axId val="20164328"/>
      </c:lineChart>
      <c:catAx>
        <c:axId val="55169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61086"/>
        <c:crosses val="autoZero"/>
        <c:auto val="0"/>
        <c:lblOffset val="100"/>
        <c:tickLblSkip val="1"/>
        <c:noMultiLvlLbl val="0"/>
      </c:catAx>
      <c:valAx>
        <c:axId val="2676108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169237"/>
        <c:crossesAt val="1"/>
        <c:crossBetween val="between"/>
        <c:dispUnits/>
        <c:majorUnit val="50"/>
        <c:minorUnit val="10"/>
      </c:valAx>
      <c:catAx>
        <c:axId val="39523183"/>
        <c:scaling>
          <c:orientation val="minMax"/>
        </c:scaling>
        <c:axPos val="b"/>
        <c:delete val="1"/>
        <c:majorTickMark val="out"/>
        <c:minorTickMark val="none"/>
        <c:tickLblPos val="none"/>
        <c:crossAx val="20164328"/>
        <c:crosses val="autoZero"/>
        <c:auto val="0"/>
        <c:lblOffset val="100"/>
        <c:tickLblSkip val="1"/>
        <c:noMultiLvlLbl val="0"/>
      </c:catAx>
      <c:valAx>
        <c:axId val="20164328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7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523183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&lt;0.08µm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3925"/>
          <c:w val="0.9212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Sheet1!$E$309:$P$309</c:f>
              <c:strCache/>
            </c:strRef>
          </c:cat>
          <c:val>
            <c:numRef>
              <c:f>Sheet1!$E$328:$P$328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Sheet1!$E$309:$P$309</c:f>
              <c:strCache/>
            </c:strRef>
          </c:cat>
          <c:val>
            <c:numRef>
              <c:f>Sheet1!$E$331:$P$331</c:f>
              <c:numCache/>
            </c:numRef>
          </c:val>
        </c:ser>
        <c:axId val="17352879"/>
        <c:axId val="2195818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Sheet1!$E$309:$H$309</c:f>
              <c:strCache/>
            </c:strRef>
          </c:cat>
          <c:val>
            <c:numRef>
              <c:f>Sheet1!$E$334:$P$334</c:f>
              <c:numCache/>
            </c:numRef>
          </c:val>
          <c:smooth val="0"/>
        </c:ser>
        <c:axId val="63405929"/>
        <c:axId val="33782450"/>
      </c:lineChart>
      <c:catAx>
        <c:axId val="173528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58184"/>
        <c:crosses val="autoZero"/>
        <c:auto val="0"/>
        <c:lblOffset val="100"/>
        <c:tickLblSkip val="1"/>
        <c:noMultiLvlLbl val="0"/>
      </c:catAx>
      <c:valAx>
        <c:axId val="2195818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352879"/>
        <c:crossesAt val="1"/>
        <c:crossBetween val="between"/>
        <c:dispUnits/>
        <c:majorUnit val="200"/>
        <c:minorUnit val="20"/>
      </c:valAx>
      <c:catAx>
        <c:axId val="63405929"/>
        <c:scaling>
          <c:orientation val="minMax"/>
        </c:scaling>
        <c:axPos val="b"/>
        <c:delete val="1"/>
        <c:majorTickMark val="out"/>
        <c:minorTickMark val="none"/>
        <c:tickLblPos val="none"/>
        <c:crossAx val="33782450"/>
        <c:crosses val="autoZero"/>
        <c:auto val="0"/>
        <c:lblOffset val="100"/>
        <c:tickLblSkip val="1"/>
        <c:noMultiLvlLbl val="0"/>
      </c:catAx>
      <c:valAx>
        <c:axId val="33782450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405929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&lt;0.12µm to &gt;=0.08µm
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7225"/>
          <c:w val="0.9415"/>
          <c:h val="0.785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Sheet1!$E$309:$P$309</c:f>
              <c:strCache/>
            </c:strRef>
          </c:cat>
          <c:val>
            <c:numRef>
              <c:f>Sheet1!$E$319:$P$319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Sheet1!$E$309:$P$309</c:f>
              <c:strCache/>
            </c:strRef>
          </c:cat>
          <c:val>
            <c:numRef>
              <c:f>Sheet1!$E$322:$P$322</c:f>
              <c:numCache/>
            </c:numRef>
          </c:val>
        </c:ser>
        <c:axId val="35606595"/>
        <c:axId val="5202390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Sheet1!$E$309:$I$309</c:f>
              <c:strCache/>
            </c:strRef>
          </c:cat>
          <c:val>
            <c:numRef>
              <c:f>Sheet1!$E$325:$P$325</c:f>
              <c:numCache/>
            </c:numRef>
          </c:val>
          <c:smooth val="0"/>
        </c:ser>
        <c:axId val="65561917"/>
        <c:axId val="53186342"/>
      </c:lineChart>
      <c:catAx>
        <c:axId val="356065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23900"/>
        <c:crosses val="autoZero"/>
        <c:auto val="0"/>
        <c:lblOffset val="100"/>
        <c:tickLblSkip val="1"/>
        <c:noMultiLvlLbl val="0"/>
      </c:catAx>
      <c:valAx>
        <c:axId val="5202390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606595"/>
        <c:crossesAt val="1"/>
        <c:crossBetween val="between"/>
        <c:dispUnits/>
        <c:majorUnit val="100"/>
        <c:minorUnit val="20"/>
      </c:valAx>
      <c:catAx>
        <c:axId val="65561917"/>
        <c:scaling>
          <c:orientation val="minMax"/>
        </c:scaling>
        <c:axPos val="b"/>
        <c:delete val="1"/>
        <c:majorTickMark val="out"/>
        <c:minorTickMark val="none"/>
        <c:tickLblPos val="none"/>
        <c:crossAx val="53186342"/>
        <c:crosses val="autoZero"/>
        <c:auto val="0"/>
        <c:lblOffset val="100"/>
        <c:tickLblSkip val="1"/>
        <c:noMultiLvlLbl val="0"/>
      </c:catAx>
      <c:valAx>
        <c:axId val="53186342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561917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Foundry Wafers in MOS Total
</a:t>
            </a:r>
          </a:p>
        </c:rich>
      </c:tx>
      <c:layout>
        <c:manualLayout>
          <c:xMode val="factor"/>
          <c:yMode val="factor"/>
          <c:x val="0.006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1175"/>
          <c:w val="0.93225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Sheet1!$E$417:$P$417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Sheet1!$E$420:$P$420</c:f>
              <c:numCache/>
            </c:numRef>
          </c:val>
        </c:ser>
        <c:axId val="8915031"/>
        <c:axId val="1312641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Sheet1!$E$398:$H$398</c:f>
              <c:strCache/>
            </c:strRef>
          </c:cat>
          <c:val>
            <c:numRef>
              <c:f>Sheet1!$E$423:$P$423</c:f>
              <c:numCache/>
            </c:numRef>
          </c:val>
          <c:smooth val="0"/>
        </c:ser>
        <c:axId val="51028881"/>
        <c:axId val="56606746"/>
      </c:lineChart>
      <c:catAx>
        <c:axId val="89150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126416"/>
        <c:crosses val="autoZero"/>
        <c:auto val="0"/>
        <c:lblOffset val="100"/>
        <c:tickLblSkip val="1"/>
        <c:noMultiLvlLbl val="0"/>
      </c:catAx>
      <c:valAx>
        <c:axId val="1312641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915031"/>
        <c:crossesAt val="1"/>
        <c:crossBetween val="between"/>
        <c:dispUnits/>
        <c:majorUnit val="50"/>
        <c:minorUnit val="10"/>
      </c:valAx>
      <c:catAx>
        <c:axId val="51028881"/>
        <c:scaling>
          <c:orientation val="minMax"/>
        </c:scaling>
        <c:axPos val="b"/>
        <c:delete val="1"/>
        <c:majorTickMark val="out"/>
        <c:minorTickMark val="none"/>
        <c:tickLblPos val="none"/>
        <c:crossAx val="56606746"/>
        <c:crosses val="autoZero"/>
        <c:auto val="0"/>
        <c:lblOffset val="100"/>
        <c:tickLblSkip val="1"/>
        <c:noMultiLvlLbl val="0"/>
      </c:catAx>
      <c:valAx>
        <c:axId val="56606746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028881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Semiconductors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225"/>
          <c:w val="0.9185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Sheet1!$E$64:$P$64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Sheet1!$E$67:$P$67</c:f>
              <c:numCache/>
            </c:numRef>
          </c:val>
        </c:ser>
        <c:axId val="47261225"/>
        <c:axId val="2269784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Sheet1!$E$45:$I$45</c:f>
              <c:strCache/>
            </c:strRef>
          </c:cat>
          <c:val>
            <c:numRef>
              <c:f>Sheet1!$E$70:$P$70</c:f>
              <c:numCache/>
            </c:numRef>
          </c:val>
          <c:smooth val="0"/>
        </c:ser>
        <c:axId val="2953987"/>
        <c:axId val="26585884"/>
      </c:lineChart>
      <c:catAx>
        <c:axId val="47261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97842"/>
        <c:crosses val="autoZero"/>
        <c:auto val="0"/>
        <c:lblOffset val="100"/>
        <c:tickLblSkip val="1"/>
        <c:noMultiLvlLbl val="0"/>
      </c:catAx>
      <c:valAx>
        <c:axId val="22697842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261225"/>
        <c:crossesAt val="1"/>
        <c:crossBetween val="between"/>
        <c:dispUnits/>
        <c:majorUnit val="400"/>
        <c:minorUnit val="10"/>
      </c:valAx>
      <c:catAx>
        <c:axId val="2953987"/>
        <c:scaling>
          <c:orientation val="minMax"/>
        </c:scaling>
        <c:axPos val="b"/>
        <c:delete val="1"/>
        <c:majorTickMark val="out"/>
        <c:minorTickMark val="none"/>
        <c:tickLblPos val="none"/>
        <c:crossAx val="26585884"/>
        <c:crosses val="autoZero"/>
        <c:auto val="0"/>
        <c:lblOffset val="100"/>
        <c:tickLblSkip val="1"/>
        <c:noMultiLvlLbl val="0"/>
      </c:catAx>
      <c:valAx>
        <c:axId val="26585884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53987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&gt;=0.7µm
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6"/>
          <c:w val="0.8915"/>
          <c:h val="0.860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Sheet1!$E$134:$P$134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Sheet1!$E$137:$P$137</c:f>
              <c:numCache/>
            </c:numRef>
          </c:val>
        </c:ser>
        <c:axId val="37946365"/>
        <c:axId val="597296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Sheet1!$E$133:$I$133</c:f>
              <c:strCache/>
            </c:strRef>
          </c:cat>
          <c:val>
            <c:numRef>
              <c:f>Sheet1!$E$140:$P$140</c:f>
              <c:numCache/>
            </c:numRef>
          </c:val>
          <c:smooth val="0"/>
        </c:ser>
        <c:axId val="53756695"/>
        <c:axId val="14048208"/>
      </c:lineChart>
      <c:catAx>
        <c:axId val="379463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2966"/>
        <c:crosses val="autoZero"/>
        <c:auto val="0"/>
        <c:lblOffset val="100"/>
        <c:tickLblSkip val="1"/>
        <c:noMultiLvlLbl val="0"/>
      </c:catAx>
      <c:valAx>
        <c:axId val="597296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946365"/>
        <c:crossesAt val="1"/>
        <c:crossBetween val="between"/>
        <c:dispUnits/>
        <c:majorUnit val="50"/>
        <c:minorUnit val="10"/>
      </c:valAx>
      <c:catAx>
        <c:axId val="53756695"/>
        <c:scaling>
          <c:orientation val="minMax"/>
        </c:scaling>
        <c:axPos val="b"/>
        <c:delete val="1"/>
        <c:majorTickMark val="out"/>
        <c:minorTickMark val="none"/>
        <c:tickLblPos val="none"/>
        <c:crossAx val="14048208"/>
        <c:crosses val="autoZero"/>
        <c:auto val="0"/>
        <c:lblOffset val="100"/>
        <c:tickLblSkip val="1"/>
        <c:noMultiLvlLbl val="0"/>
      </c:catAx>
      <c:valAx>
        <c:axId val="140482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756695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&lt;0.7µm to &gt;=0.4µm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5"/>
          <c:w val="0.90675"/>
          <c:h val="0.864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Sheet1!$E$143:$P$143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Sheet1!$E$146:$P$146</c:f>
              <c:numCache/>
            </c:numRef>
          </c:val>
        </c:ser>
        <c:axId val="59325009"/>
        <c:axId val="6416303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Sheet1!$E$133:$I$133</c:f>
              <c:strCache/>
            </c:strRef>
          </c:cat>
          <c:val>
            <c:numRef>
              <c:f>Sheet1!$E$149:$P$149</c:f>
              <c:numCache/>
            </c:numRef>
          </c:val>
          <c:smooth val="0"/>
        </c:ser>
        <c:axId val="40596395"/>
        <c:axId val="29823236"/>
      </c:lineChart>
      <c:catAx>
        <c:axId val="593250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63034"/>
        <c:crosses val="autoZero"/>
        <c:auto val="0"/>
        <c:lblOffset val="100"/>
        <c:tickLblSkip val="1"/>
        <c:noMultiLvlLbl val="0"/>
      </c:catAx>
      <c:valAx>
        <c:axId val="6416303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325009"/>
        <c:crossesAt val="1"/>
        <c:crossBetween val="between"/>
        <c:dispUnits/>
        <c:majorUnit val="50"/>
        <c:minorUnit val="10"/>
      </c:valAx>
      <c:catAx>
        <c:axId val="40596395"/>
        <c:scaling>
          <c:orientation val="minMax"/>
        </c:scaling>
        <c:axPos val="b"/>
        <c:delete val="1"/>
        <c:majorTickMark val="out"/>
        <c:minorTickMark val="none"/>
        <c:tickLblPos val="none"/>
        <c:crossAx val="29823236"/>
        <c:crosses val="autoZero"/>
        <c:auto val="0"/>
        <c:lblOffset val="100"/>
        <c:tickLblSkip val="1"/>
        <c:noMultiLvlLbl val="0"/>
      </c:catAx>
      <c:valAx>
        <c:axId val="298232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596395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&lt;0.4µm to &gt;=0.3µm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2"/>
          <c:w val="0.90925"/>
          <c:h val="0.851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Sheet1!$E$152:$P$152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Sheet1!$E$155:$P$155</c:f>
              <c:numCache/>
            </c:numRef>
          </c:val>
        </c:ser>
        <c:axId val="67082533"/>
        <c:axId val="6687188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Sheet1!$E$133:$I$133</c:f>
              <c:strCache/>
            </c:strRef>
          </c:cat>
          <c:val>
            <c:numRef>
              <c:f>Sheet1!$E$158:$P$158</c:f>
              <c:numCache/>
            </c:numRef>
          </c:val>
          <c:smooth val="0"/>
        </c:ser>
        <c:axId val="64976063"/>
        <c:axId val="47913656"/>
      </c:lineChart>
      <c:catAx>
        <c:axId val="67082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871886"/>
        <c:crosses val="autoZero"/>
        <c:auto val="0"/>
        <c:lblOffset val="100"/>
        <c:tickLblSkip val="1"/>
        <c:noMultiLvlLbl val="0"/>
      </c:catAx>
      <c:valAx>
        <c:axId val="6687188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7082533"/>
        <c:crossesAt val="1"/>
        <c:crossBetween val="between"/>
        <c:dispUnits/>
        <c:majorUnit val="50"/>
        <c:minorUnit val="10"/>
      </c:valAx>
      <c:catAx>
        <c:axId val="64976063"/>
        <c:scaling>
          <c:orientation val="minMax"/>
        </c:scaling>
        <c:axPos val="b"/>
        <c:delete val="1"/>
        <c:majorTickMark val="out"/>
        <c:minorTickMark val="none"/>
        <c:tickLblPos val="none"/>
        <c:crossAx val="47913656"/>
        <c:crosses val="autoZero"/>
        <c:auto val="0"/>
        <c:lblOffset val="100"/>
        <c:tickLblSkip val="1"/>
        <c:noMultiLvlLbl val="0"/>
      </c:catAx>
      <c:valAx>
        <c:axId val="479136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976063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&lt;0.3µm to &gt;=0.2µm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27"/>
          <c:w val="0.88275"/>
          <c:h val="0.844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Sheet1!$E$222:$P$222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Sheet1!$E$225:$P$225</c:f>
              <c:numCache/>
            </c:numRef>
          </c:val>
        </c:ser>
        <c:axId val="28569721"/>
        <c:axId val="5580089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Sheet1!$E$221:$I$221</c:f>
              <c:strCache/>
            </c:strRef>
          </c:cat>
          <c:val>
            <c:numRef>
              <c:f>Sheet1!$E$228:$P$228</c:f>
              <c:numCache/>
            </c:numRef>
          </c:val>
          <c:smooth val="0"/>
        </c:ser>
        <c:axId val="32446035"/>
        <c:axId val="23578860"/>
      </c:lineChart>
      <c:catAx>
        <c:axId val="28569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00898"/>
        <c:crosses val="autoZero"/>
        <c:auto val="0"/>
        <c:lblOffset val="100"/>
        <c:tickLblSkip val="1"/>
        <c:noMultiLvlLbl val="0"/>
      </c:catAx>
      <c:valAx>
        <c:axId val="5580089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569721"/>
        <c:crossesAt val="1"/>
        <c:crossBetween val="between"/>
        <c:dispUnits/>
        <c:majorUnit val="25"/>
        <c:minorUnit val="10"/>
      </c:valAx>
      <c:catAx>
        <c:axId val="32446035"/>
        <c:scaling>
          <c:orientation val="minMax"/>
        </c:scaling>
        <c:axPos val="b"/>
        <c:delete val="1"/>
        <c:majorTickMark val="out"/>
        <c:minorTickMark val="none"/>
        <c:tickLblPos val="none"/>
        <c:crossAx val="23578860"/>
        <c:crosses val="autoZero"/>
        <c:auto val="0"/>
        <c:lblOffset val="100"/>
        <c:tickLblSkip val="1"/>
        <c:noMultiLvlLbl val="0"/>
      </c:catAx>
      <c:valAx>
        <c:axId val="23578860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446035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&lt;0.16µm to &gt;=0.12µm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65"/>
          <c:w val="0.88125"/>
          <c:h val="0.858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Sheet1!$E$240:$P$240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Sheet1!$E$243:$P$243</c:f>
              <c:numCache/>
            </c:numRef>
          </c:val>
        </c:ser>
        <c:axId val="10883149"/>
        <c:axId val="3083947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Sheet1!$E$221:$I$221</c:f>
              <c:strCache/>
            </c:strRef>
          </c:cat>
          <c:val>
            <c:numRef>
              <c:f>Sheet1!$E$246:$P$246</c:f>
              <c:numCache/>
            </c:numRef>
          </c:val>
          <c:smooth val="0"/>
        </c:ser>
        <c:axId val="9119847"/>
        <c:axId val="14969760"/>
      </c:lineChart>
      <c:catAx>
        <c:axId val="108831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39478"/>
        <c:crosses val="autoZero"/>
        <c:auto val="0"/>
        <c:lblOffset val="100"/>
        <c:tickLblSkip val="1"/>
        <c:noMultiLvlLbl val="0"/>
      </c:catAx>
      <c:valAx>
        <c:axId val="3083947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883149"/>
        <c:crossesAt val="1"/>
        <c:crossBetween val="between"/>
        <c:dispUnits/>
        <c:majorUnit val="50"/>
        <c:minorUnit val="20"/>
      </c:valAx>
      <c:catAx>
        <c:axId val="9119847"/>
        <c:scaling>
          <c:orientation val="minMax"/>
        </c:scaling>
        <c:axPos val="b"/>
        <c:delete val="1"/>
        <c:majorTickMark val="out"/>
        <c:minorTickMark val="none"/>
        <c:tickLblPos val="none"/>
        <c:crossAx val="14969760"/>
        <c:crosses val="autoZero"/>
        <c:auto val="0"/>
        <c:lblOffset val="100"/>
        <c:tickLblSkip val="1"/>
        <c:noMultiLvlLbl val="0"/>
      </c:catAx>
      <c:valAx>
        <c:axId val="14969760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119847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Total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95"/>
          <c:w val="0.9075"/>
          <c:h val="0.846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Sheet1!$E$399:$P$399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Sheet1!$E$402:$P$402</c:f>
              <c:numCache/>
            </c:numRef>
          </c:val>
        </c:ser>
        <c:axId val="510113"/>
        <c:axId val="459101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Sheet1!$E$398:$H$398</c:f>
              <c:strCache/>
            </c:strRef>
          </c:cat>
          <c:val>
            <c:numRef>
              <c:f>Sheet1!$E$405:$P$405</c:f>
              <c:numCache/>
            </c:numRef>
          </c:val>
          <c:smooth val="0"/>
        </c:ser>
        <c:axId val="41319163"/>
        <c:axId val="36328148"/>
      </c:lineChart>
      <c:catAx>
        <c:axId val="5101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1018"/>
        <c:crosses val="autoZero"/>
        <c:auto val="0"/>
        <c:lblOffset val="100"/>
        <c:tickLblSkip val="1"/>
        <c:noMultiLvlLbl val="0"/>
      </c:catAx>
      <c:valAx>
        <c:axId val="459101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0113"/>
        <c:crossesAt val="1"/>
        <c:crossBetween val="between"/>
        <c:dispUnits/>
        <c:majorUnit val="400"/>
        <c:minorUnit val="10"/>
      </c:valAx>
      <c:catAx>
        <c:axId val="41319163"/>
        <c:scaling>
          <c:orientation val="minMax"/>
        </c:scaling>
        <c:axPos val="b"/>
        <c:delete val="1"/>
        <c:majorTickMark val="out"/>
        <c:minorTickMark val="none"/>
        <c:tickLblPos val="none"/>
        <c:crossAx val="36328148"/>
        <c:crosses val="autoZero"/>
        <c:auto val="0"/>
        <c:lblOffset val="100"/>
        <c:tickLblSkip val="1"/>
        <c:noMultiLvlLbl val="0"/>
      </c:catAx>
      <c:valAx>
        <c:axId val="36328148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319163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3.emf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1114425</xdr:colOff>
      <xdr:row>2</xdr:row>
      <xdr:rowOff>0</xdr:rowOff>
    </xdr:from>
    <xdr:to>
      <xdr:col>15</xdr:col>
      <xdr:colOff>85725</xdr:colOff>
      <xdr:row>3</xdr:row>
      <xdr:rowOff>152400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2466975" y="457200"/>
          <a:ext cx="63817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- 2nd  QUARTER  2009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438150</xdr:colOff>
      <xdr:row>2</xdr:row>
      <xdr:rowOff>66675</xdr:rowOff>
    </xdr:from>
    <xdr:to>
      <xdr:col>16</xdr:col>
      <xdr:colOff>9525</xdr:colOff>
      <xdr:row>2</xdr:row>
      <xdr:rowOff>381000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8191500" y="523875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1 of 6</a:t>
          </a:r>
        </a:p>
      </xdr:txBody>
    </xdr:sp>
    <xdr:clientData/>
  </xdr:twoCellAnchor>
  <xdr:twoCellAnchor>
    <xdr:from>
      <xdr:col>1</xdr:col>
      <xdr:colOff>38100</xdr:colOff>
      <xdr:row>82</xdr:row>
      <xdr:rowOff>0</xdr:rowOff>
    </xdr:from>
    <xdr:to>
      <xdr:col>16</xdr:col>
      <xdr:colOff>0</xdr:colOff>
      <xdr:row>83</xdr:row>
      <xdr:rowOff>142875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171450" y="14887575"/>
          <a:ext cx="9096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great majority of the world's SC production.</a:t>
          </a:r>
        </a:p>
      </xdr:txBody>
    </xdr:sp>
    <xdr:clientData/>
  </xdr:twoCellAnchor>
  <xdr:twoCellAnchor>
    <xdr:from>
      <xdr:col>1</xdr:col>
      <xdr:colOff>28575</xdr:colOff>
      <xdr:row>83</xdr:row>
      <xdr:rowOff>133350</xdr:rowOff>
    </xdr:from>
    <xdr:to>
      <xdr:col>15</xdr:col>
      <xdr:colOff>466725</xdr:colOff>
      <xdr:row>85</xdr:row>
      <xdr:rowOff>104775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161925" y="15182850"/>
          <a:ext cx="906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1</xdr:col>
      <xdr:colOff>66675</xdr:colOff>
      <xdr:row>11</xdr:row>
      <xdr:rowOff>104775</xdr:rowOff>
    </xdr:from>
    <xdr:to>
      <xdr:col>6</xdr:col>
      <xdr:colOff>466725</xdr:colOff>
      <xdr:row>27</xdr:row>
      <xdr:rowOff>133350</xdr:rowOff>
    </xdr:to>
    <xdr:graphicFrame>
      <xdr:nvGraphicFramePr>
        <xdr:cNvPr id="5" name="Chart 19"/>
        <xdr:cNvGraphicFramePr/>
      </xdr:nvGraphicFramePr>
      <xdr:xfrm>
        <a:off x="200025" y="2943225"/>
        <a:ext cx="4486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11</xdr:row>
      <xdr:rowOff>133350</xdr:rowOff>
    </xdr:from>
    <xdr:to>
      <xdr:col>16</xdr:col>
      <xdr:colOff>0</xdr:colOff>
      <xdr:row>28</xdr:row>
      <xdr:rowOff>19050</xdr:rowOff>
    </xdr:to>
    <xdr:graphicFrame>
      <xdr:nvGraphicFramePr>
        <xdr:cNvPr id="6" name="Chart 20"/>
        <xdr:cNvGraphicFramePr/>
      </xdr:nvGraphicFramePr>
      <xdr:xfrm>
        <a:off x="4829175" y="2971800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1095375</xdr:colOff>
      <xdr:row>27</xdr:row>
      <xdr:rowOff>66675</xdr:rowOff>
    </xdr:from>
    <xdr:to>
      <xdr:col>11</xdr:col>
      <xdr:colOff>190500</xdr:colOff>
      <xdr:row>43</xdr:row>
      <xdr:rowOff>114300</xdr:rowOff>
    </xdr:to>
    <xdr:graphicFrame>
      <xdr:nvGraphicFramePr>
        <xdr:cNvPr id="7" name="Chart 21"/>
        <xdr:cNvGraphicFramePr/>
      </xdr:nvGraphicFramePr>
      <xdr:xfrm>
        <a:off x="2447925" y="5495925"/>
        <a:ext cx="44862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3</xdr:row>
      <xdr:rowOff>57150</xdr:rowOff>
    </xdr:from>
    <xdr:to>
      <xdr:col>17</xdr:col>
      <xdr:colOff>0</xdr:colOff>
      <xdr:row>11</xdr:row>
      <xdr:rowOff>76200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161925" y="1219200"/>
          <a:ext cx="9610725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TOTAL IC's and TOTAL Semiconductors data are expressed in 8 inch equivalent wafers.   DISCRETES data are expressed in 6 inch equivalent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wafers. "TOTAL IC's" include Bipolar data, which were converted for this purpose from 5 inch to 8 inch equivalent wafers by the factor 0.391.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"TOTAL Semiconductors" include DISCRETES data, which were converted for this purpose from 6 inch to 8 inch equivalent wafers by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the factor 0.563.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9</xdr:col>
      <xdr:colOff>57150</xdr:colOff>
      <xdr:row>10</xdr:row>
      <xdr:rowOff>0</xdr:rowOff>
    </xdr:from>
    <xdr:to>
      <xdr:col>10</xdr:col>
      <xdr:colOff>238125</xdr:colOff>
      <xdr:row>10</xdr:row>
      <xdr:rowOff>0</xdr:rowOff>
    </xdr:to>
    <xdr:sp>
      <xdr:nvSpPr>
        <xdr:cNvPr id="9" name="Line 24"/>
        <xdr:cNvSpPr>
          <a:spLocks/>
        </xdr:cNvSpPr>
      </xdr:nvSpPr>
      <xdr:spPr>
        <a:xfrm>
          <a:off x="5791200" y="26765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9</xdr:row>
      <xdr:rowOff>9525</xdr:rowOff>
    </xdr:from>
    <xdr:to>
      <xdr:col>3</xdr:col>
      <xdr:colOff>495300</xdr:colOff>
      <xdr:row>11</xdr:row>
      <xdr:rowOff>19050</xdr:rowOff>
    </xdr:to>
    <xdr:sp>
      <xdr:nvSpPr>
        <xdr:cNvPr id="10" name="Rectangle 27" descr="Light downward diagonal"/>
        <xdr:cNvSpPr>
          <a:spLocks/>
        </xdr:cNvSpPr>
      </xdr:nvSpPr>
      <xdr:spPr>
        <a:xfrm>
          <a:off x="1704975" y="2524125"/>
          <a:ext cx="142875" cy="33337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133350</xdr:rowOff>
    </xdr:from>
    <xdr:to>
      <xdr:col>5</xdr:col>
      <xdr:colOff>228600</xdr:colOff>
      <xdr:row>10</xdr:row>
      <xdr:rowOff>133350</xdr:rowOff>
    </xdr:to>
    <xdr:sp>
      <xdr:nvSpPr>
        <xdr:cNvPr id="11" name="Rectangle 28" descr="Narrow horizontal"/>
        <xdr:cNvSpPr>
          <a:spLocks/>
        </xdr:cNvSpPr>
      </xdr:nvSpPr>
      <xdr:spPr>
        <a:xfrm>
          <a:off x="3819525" y="2486025"/>
          <a:ext cx="123825" cy="32385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10</xdr:row>
      <xdr:rowOff>0</xdr:rowOff>
    </xdr:from>
    <xdr:to>
      <xdr:col>9</xdr:col>
      <xdr:colOff>409575</xdr:colOff>
      <xdr:row>10</xdr:row>
      <xdr:rowOff>0</xdr:rowOff>
    </xdr:to>
    <xdr:sp>
      <xdr:nvSpPr>
        <xdr:cNvPr id="12" name="AutoShape 33"/>
        <xdr:cNvSpPr>
          <a:spLocks/>
        </xdr:cNvSpPr>
      </xdr:nvSpPr>
      <xdr:spPr>
        <a:xfrm>
          <a:off x="6143625" y="2676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10</xdr:row>
      <xdr:rowOff>0</xdr:rowOff>
    </xdr:from>
    <xdr:to>
      <xdr:col>9</xdr:col>
      <xdr:colOff>419100</xdr:colOff>
      <xdr:row>10</xdr:row>
      <xdr:rowOff>0</xdr:rowOff>
    </xdr:to>
    <xdr:sp>
      <xdr:nvSpPr>
        <xdr:cNvPr id="13" name="Line 38"/>
        <xdr:cNvSpPr>
          <a:spLocks/>
        </xdr:cNvSpPr>
      </xdr:nvSpPr>
      <xdr:spPr>
        <a:xfrm>
          <a:off x="6086475" y="2676525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1076325</xdr:colOff>
      <xdr:row>90</xdr:row>
      <xdr:rowOff>0</xdr:rowOff>
    </xdr:from>
    <xdr:to>
      <xdr:col>15</xdr:col>
      <xdr:colOff>142875</xdr:colOff>
      <xdr:row>91</xdr:row>
      <xdr:rowOff>104775</xdr:rowOff>
    </xdr:to>
    <xdr:sp>
      <xdr:nvSpPr>
        <xdr:cNvPr id="14" name="Text Box 42"/>
        <xdr:cNvSpPr txBox="1">
          <a:spLocks noChangeArrowheads="1"/>
        </xdr:cNvSpPr>
      </xdr:nvSpPr>
      <xdr:spPr>
        <a:xfrm>
          <a:off x="2428875" y="16316325"/>
          <a:ext cx="64770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- 2nd  QUARTER  2009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438150</xdr:colOff>
      <xdr:row>90</xdr:row>
      <xdr:rowOff>66675</xdr:rowOff>
    </xdr:from>
    <xdr:to>
      <xdr:col>16</xdr:col>
      <xdr:colOff>9525</xdr:colOff>
      <xdr:row>90</xdr:row>
      <xdr:rowOff>381000</xdr:rowOff>
    </xdr:to>
    <xdr:sp>
      <xdr:nvSpPr>
        <xdr:cNvPr id="15" name="Text Box 43"/>
        <xdr:cNvSpPr txBox="1">
          <a:spLocks noChangeArrowheads="1"/>
        </xdr:cNvSpPr>
      </xdr:nvSpPr>
      <xdr:spPr>
        <a:xfrm>
          <a:off x="8191500" y="16383000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2 of 6</a:t>
          </a:r>
        </a:p>
      </xdr:txBody>
    </xdr:sp>
    <xdr:clientData/>
  </xdr:twoCellAnchor>
  <xdr:twoCellAnchor>
    <xdr:from>
      <xdr:col>1</xdr:col>
      <xdr:colOff>38100</xdr:colOff>
      <xdr:row>170</xdr:row>
      <xdr:rowOff>0</xdr:rowOff>
    </xdr:from>
    <xdr:to>
      <xdr:col>15</xdr:col>
      <xdr:colOff>457200</xdr:colOff>
      <xdr:row>171</xdr:row>
      <xdr:rowOff>76200</xdr:rowOff>
    </xdr:to>
    <xdr:sp>
      <xdr:nvSpPr>
        <xdr:cNvPr id="16" name="Text Box 44"/>
        <xdr:cNvSpPr txBox="1">
          <a:spLocks noChangeArrowheads="1"/>
        </xdr:cNvSpPr>
      </xdr:nvSpPr>
      <xdr:spPr>
        <a:xfrm>
          <a:off x="171450" y="30584775"/>
          <a:ext cx="9048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great majority of the world's SC production.</a:t>
          </a:r>
        </a:p>
      </xdr:txBody>
    </xdr:sp>
    <xdr:clientData/>
  </xdr:twoCellAnchor>
  <xdr:twoCellAnchor>
    <xdr:from>
      <xdr:col>1</xdr:col>
      <xdr:colOff>28575</xdr:colOff>
      <xdr:row>171</xdr:row>
      <xdr:rowOff>133350</xdr:rowOff>
    </xdr:from>
    <xdr:to>
      <xdr:col>15</xdr:col>
      <xdr:colOff>466725</xdr:colOff>
      <xdr:row>173</xdr:row>
      <xdr:rowOff>104775</xdr:rowOff>
    </xdr:to>
    <xdr:sp>
      <xdr:nvSpPr>
        <xdr:cNvPr id="17" name="Text Box 45"/>
        <xdr:cNvSpPr txBox="1">
          <a:spLocks noChangeArrowheads="1"/>
        </xdr:cNvSpPr>
      </xdr:nvSpPr>
      <xdr:spPr>
        <a:xfrm>
          <a:off x="161925" y="30880050"/>
          <a:ext cx="906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1</xdr:col>
      <xdr:colOff>85725</xdr:colOff>
      <xdr:row>99</xdr:row>
      <xdr:rowOff>123825</xdr:rowOff>
    </xdr:from>
    <xdr:to>
      <xdr:col>6</xdr:col>
      <xdr:colOff>485775</xdr:colOff>
      <xdr:row>115</xdr:row>
      <xdr:rowOff>152400</xdr:rowOff>
    </xdr:to>
    <xdr:graphicFrame>
      <xdr:nvGraphicFramePr>
        <xdr:cNvPr id="18" name="Chart 47"/>
        <xdr:cNvGraphicFramePr/>
      </xdr:nvGraphicFramePr>
      <xdr:xfrm>
        <a:off x="219075" y="18821400"/>
        <a:ext cx="44862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104775</xdr:colOff>
      <xdr:row>99</xdr:row>
      <xdr:rowOff>133350</xdr:rowOff>
    </xdr:from>
    <xdr:to>
      <xdr:col>16</xdr:col>
      <xdr:colOff>0</xdr:colOff>
      <xdr:row>116</xdr:row>
      <xdr:rowOff>19050</xdr:rowOff>
    </xdr:to>
    <xdr:graphicFrame>
      <xdr:nvGraphicFramePr>
        <xdr:cNvPr id="19" name="Chart 48"/>
        <xdr:cNvGraphicFramePr/>
      </xdr:nvGraphicFramePr>
      <xdr:xfrm>
        <a:off x="4829175" y="18830925"/>
        <a:ext cx="443865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1381125</xdr:colOff>
      <xdr:row>115</xdr:row>
      <xdr:rowOff>19050</xdr:rowOff>
    </xdr:from>
    <xdr:to>
      <xdr:col>11</xdr:col>
      <xdr:colOff>485775</xdr:colOff>
      <xdr:row>131</xdr:row>
      <xdr:rowOff>66675</xdr:rowOff>
    </xdr:to>
    <xdr:graphicFrame>
      <xdr:nvGraphicFramePr>
        <xdr:cNvPr id="20" name="Chart 49"/>
        <xdr:cNvGraphicFramePr/>
      </xdr:nvGraphicFramePr>
      <xdr:xfrm>
        <a:off x="2733675" y="21307425"/>
        <a:ext cx="4495800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95250</xdr:colOff>
      <xdr:row>91</xdr:row>
      <xdr:rowOff>342900</xdr:rowOff>
    </xdr:from>
    <xdr:to>
      <xdr:col>16</xdr:col>
      <xdr:colOff>504825</xdr:colOff>
      <xdr:row>99</xdr:row>
      <xdr:rowOff>104775</xdr:rowOff>
    </xdr:to>
    <xdr:sp>
      <xdr:nvSpPr>
        <xdr:cNvPr id="21" name="Text Box 50"/>
        <xdr:cNvSpPr txBox="1">
          <a:spLocks noChangeArrowheads="1"/>
        </xdr:cNvSpPr>
      </xdr:nvSpPr>
      <xdr:spPr>
        <a:xfrm>
          <a:off x="228600" y="17364075"/>
          <a:ext cx="95440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9</xdr:col>
      <xdr:colOff>57150</xdr:colOff>
      <xdr:row>98</xdr:row>
      <xdr:rowOff>0</xdr:rowOff>
    </xdr:from>
    <xdr:to>
      <xdr:col>10</xdr:col>
      <xdr:colOff>238125</xdr:colOff>
      <xdr:row>98</xdr:row>
      <xdr:rowOff>0</xdr:rowOff>
    </xdr:to>
    <xdr:sp>
      <xdr:nvSpPr>
        <xdr:cNvPr id="22" name="Line 51"/>
        <xdr:cNvSpPr>
          <a:spLocks/>
        </xdr:cNvSpPr>
      </xdr:nvSpPr>
      <xdr:spPr>
        <a:xfrm>
          <a:off x="5791200" y="18535650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96</xdr:row>
      <xdr:rowOff>104775</xdr:rowOff>
    </xdr:from>
    <xdr:to>
      <xdr:col>3</xdr:col>
      <xdr:colOff>447675</xdr:colOff>
      <xdr:row>98</xdr:row>
      <xdr:rowOff>133350</xdr:rowOff>
    </xdr:to>
    <xdr:sp>
      <xdr:nvSpPr>
        <xdr:cNvPr id="23" name="Rectangle 53" descr="Light downward diagonal"/>
        <xdr:cNvSpPr>
          <a:spLocks/>
        </xdr:cNvSpPr>
      </xdr:nvSpPr>
      <xdr:spPr>
        <a:xfrm>
          <a:off x="1676400" y="18316575"/>
          <a:ext cx="123825" cy="3524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96</xdr:row>
      <xdr:rowOff>133350</xdr:rowOff>
    </xdr:from>
    <xdr:to>
      <xdr:col>5</xdr:col>
      <xdr:colOff>219075</xdr:colOff>
      <xdr:row>98</xdr:row>
      <xdr:rowOff>133350</xdr:rowOff>
    </xdr:to>
    <xdr:sp>
      <xdr:nvSpPr>
        <xdr:cNvPr id="24" name="Rectangle 54" descr="Narrow horizontal"/>
        <xdr:cNvSpPr>
          <a:spLocks/>
        </xdr:cNvSpPr>
      </xdr:nvSpPr>
      <xdr:spPr>
        <a:xfrm>
          <a:off x="3810000" y="18345150"/>
          <a:ext cx="123825" cy="32385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98</xdr:row>
      <xdr:rowOff>0</xdr:rowOff>
    </xdr:from>
    <xdr:to>
      <xdr:col>9</xdr:col>
      <xdr:colOff>409575</xdr:colOff>
      <xdr:row>98</xdr:row>
      <xdr:rowOff>0</xdr:rowOff>
    </xdr:to>
    <xdr:sp>
      <xdr:nvSpPr>
        <xdr:cNvPr id="25" name="AutoShape 55"/>
        <xdr:cNvSpPr>
          <a:spLocks/>
        </xdr:cNvSpPr>
      </xdr:nvSpPr>
      <xdr:spPr>
        <a:xfrm>
          <a:off x="6143625" y="185356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98</xdr:row>
      <xdr:rowOff>0</xdr:rowOff>
    </xdr:from>
    <xdr:to>
      <xdr:col>9</xdr:col>
      <xdr:colOff>419100</xdr:colOff>
      <xdr:row>98</xdr:row>
      <xdr:rowOff>0</xdr:rowOff>
    </xdr:to>
    <xdr:sp>
      <xdr:nvSpPr>
        <xdr:cNvPr id="26" name="Line 56"/>
        <xdr:cNvSpPr>
          <a:spLocks/>
        </xdr:cNvSpPr>
      </xdr:nvSpPr>
      <xdr:spPr>
        <a:xfrm>
          <a:off x="6086475" y="18535650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1114425</xdr:colOff>
      <xdr:row>178</xdr:row>
      <xdr:rowOff>0</xdr:rowOff>
    </xdr:from>
    <xdr:to>
      <xdr:col>15</xdr:col>
      <xdr:colOff>142875</xdr:colOff>
      <xdr:row>179</xdr:row>
      <xdr:rowOff>152400</xdr:rowOff>
    </xdr:to>
    <xdr:sp>
      <xdr:nvSpPr>
        <xdr:cNvPr id="27" name="Text Box 57"/>
        <xdr:cNvSpPr txBox="1">
          <a:spLocks noChangeArrowheads="1"/>
        </xdr:cNvSpPr>
      </xdr:nvSpPr>
      <xdr:spPr>
        <a:xfrm>
          <a:off x="2466975" y="32013525"/>
          <a:ext cx="64389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- 2nd  QUARTER  2009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13</xdr:col>
      <xdr:colOff>438150</xdr:colOff>
      <xdr:row>178</xdr:row>
      <xdr:rowOff>66675</xdr:rowOff>
    </xdr:from>
    <xdr:to>
      <xdr:col>16</xdr:col>
      <xdr:colOff>9525</xdr:colOff>
      <xdr:row>178</xdr:row>
      <xdr:rowOff>381000</xdr:rowOff>
    </xdr:to>
    <xdr:sp>
      <xdr:nvSpPr>
        <xdr:cNvPr id="28" name="Text Box 58"/>
        <xdr:cNvSpPr txBox="1">
          <a:spLocks noChangeArrowheads="1"/>
        </xdr:cNvSpPr>
      </xdr:nvSpPr>
      <xdr:spPr>
        <a:xfrm>
          <a:off x="8191500" y="32080200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3 of 6</a:t>
          </a:r>
        </a:p>
      </xdr:txBody>
    </xdr:sp>
    <xdr:clientData/>
  </xdr:twoCellAnchor>
  <xdr:twoCellAnchor>
    <xdr:from>
      <xdr:col>1</xdr:col>
      <xdr:colOff>38100</xdr:colOff>
      <xdr:row>258</xdr:row>
      <xdr:rowOff>0</xdr:rowOff>
    </xdr:from>
    <xdr:to>
      <xdr:col>15</xdr:col>
      <xdr:colOff>485775</xdr:colOff>
      <xdr:row>259</xdr:row>
      <xdr:rowOff>85725</xdr:rowOff>
    </xdr:to>
    <xdr:sp>
      <xdr:nvSpPr>
        <xdr:cNvPr id="29" name="Text Box 59"/>
        <xdr:cNvSpPr txBox="1">
          <a:spLocks noChangeArrowheads="1"/>
        </xdr:cNvSpPr>
      </xdr:nvSpPr>
      <xdr:spPr>
        <a:xfrm>
          <a:off x="171450" y="46262925"/>
          <a:ext cx="9077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great majority of the world's SC production.</a:t>
          </a:r>
        </a:p>
      </xdr:txBody>
    </xdr:sp>
    <xdr:clientData/>
  </xdr:twoCellAnchor>
  <xdr:twoCellAnchor>
    <xdr:from>
      <xdr:col>1</xdr:col>
      <xdr:colOff>28575</xdr:colOff>
      <xdr:row>259</xdr:row>
      <xdr:rowOff>133350</xdr:rowOff>
    </xdr:from>
    <xdr:to>
      <xdr:col>15</xdr:col>
      <xdr:colOff>466725</xdr:colOff>
      <xdr:row>261</xdr:row>
      <xdr:rowOff>104775</xdr:rowOff>
    </xdr:to>
    <xdr:sp>
      <xdr:nvSpPr>
        <xdr:cNvPr id="30" name="Text Box 60"/>
        <xdr:cNvSpPr txBox="1">
          <a:spLocks noChangeArrowheads="1"/>
        </xdr:cNvSpPr>
      </xdr:nvSpPr>
      <xdr:spPr>
        <a:xfrm>
          <a:off x="161925" y="46558200"/>
          <a:ext cx="906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1</xdr:col>
      <xdr:colOff>76200</xdr:colOff>
      <xdr:row>187</xdr:row>
      <xdr:rowOff>104775</xdr:rowOff>
    </xdr:from>
    <xdr:to>
      <xdr:col>6</xdr:col>
      <xdr:colOff>476250</xdr:colOff>
      <xdr:row>203</xdr:row>
      <xdr:rowOff>133350</xdr:rowOff>
    </xdr:to>
    <xdr:graphicFrame>
      <xdr:nvGraphicFramePr>
        <xdr:cNvPr id="31" name="Chart 62"/>
        <xdr:cNvGraphicFramePr/>
      </xdr:nvGraphicFramePr>
      <xdr:xfrm>
        <a:off x="209550" y="34499550"/>
        <a:ext cx="448627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990600</xdr:colOff>
      <xdr:row>203</xdr:row>
      <xdr:rowOff>0</xdr:rowOff>
    </xdr:from>
    <xdr:to>
      <xdr:col>11</xdr:col>
      <xdr:colOff>95250</xdr:colOff>
      <xdr:row>219</xdr:row>
      <xdr:rowOff>47625</xdr:rowOff>
    </xdr:to>
    <xdr:graphicFrame>
      <xdr:nvGraphicFramePr>
        <xdr:cNvPr id="32" name="Chart 64"/>
        <xdr:cNvGraphicFramePr/>
      </xdr:nvGraphicFramePr>
      <xdr:xfrm>
        <a:off x="2343150" y="36985575"/>
        <a:ext cx="4495800" cy="2638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95250</xdr:colOff>
      <xdr:row>179</xdr:row>
      <xdr:rowOff>342900</xdr:rowOff>
    </xdr:from>
    <xdr:to>
      <xdr:col>16</xdr:col>
      <xdr:colOff>504825</xdr:colOff>
      <xdr:row>187</xdr:row>
      <xdr:rowOff>123825</xdr:rowOff>
    </xdr:to>
    <xdr:sp>
      <xdr:nvSpPr>
        <xdr:cNvPr id="33" name="Text Box 65"/>
        <xdr:cNvSpPr txBox="1">
          <a:spLocks noChangeArrowheads="1"/>
        </xdr:cNvSpPr>
      </xdr:nvSpPr>
      <xdr:spPr>
        <a:xfrm>
          <a:off x="228600" y="33061275"/>
          <a:ext cx="954405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9</xdr:col>
      <xdr:colOff>57150</xdr:colOff>
      <xdr:row>186</xdr:row>
      <xdr:rowOff>38100</xdr:rowOff>
    </xdr:from>
    <xdr:to>
      <xdr:col>10</xdr:col>
      <xdr:colOff>238125</xdr:colOff>
      <xdr:row>186</xdr:row>
      <xdr:rowOff>38100</xdr:rowOff>
    </xdr:to>
    <xdr:sp>
      <xdr:nvSpPr>
        <xdr:cNvPr id="34" name="Line 66"/>
        <xdr:cNvSpPr>
          <a:spLocks/>
        </xdr:cNvSpPr>
      </xdr:nvSpPr>
      <xdr:spPr>
        <a:xfrm>
          <a:off x="5791200" y="34270950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184</xdr:row>
      <xdr:rowOff>152400</xdr:rowOff>
    </xdr:from>
    <xdr:to>
      <xdr:col>3</xdr:col>
      <xdr:colOff>447675</xdr:colOff>
      <xdr:row>187</xdr:row>
      <xdr:rowOff>19050</xdr:rowOff>
    </xdr:to>
    <xdr:sp>
      <xdr:nvSpPr>
        <xdr:cNvPr id="35" name="Rectangle 68" descr="Light downward diagonal"/>
        <xdr:cNvSpPr>
          <a:spLocks/>
        </xdr:cNvSpPr>
      </xdr:nvSpPr>
      <xdr:spPr>
        <a:xfrm>
          <a:off x="1676400" y="34061400"/>
          <a:ext cx="123825" cy="3524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185</xdr:row>
      <xdr:rowOff>0</xdr:rowOff>
    </xdr:from>
    <xdr:to>
      <xdr:col>5</xdr:col>
      <xdr:colOff>219075</xdr:colOff>
      <xdr:row>187</xdr:row>
      <xdr:rowOff>0</xdr:rowOff>
    </xdr:to>
    <xdr:sp>
      <xdr:nvSpPr>
        <xdr:cNvPr id="36" name="Rectangle 69" descr="Narrow horizontal"/>
        <xdr:cNvSpPr>
          <a:spLocks/>
        </xdr:cNvSpPr>
      </xdr:nvSpPr>
      <xdr:spPr>
        <a:xfrm>
          <a:off x="3810000" y="34070925"/>
          <a:ext cx="123825" cy="32385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186</xdr:row>
      <xdr:rowOff>0</xdr:rowOff>
    </xdr:from>
    <xdr:to>
      <xdr:col>9</xdr:col>
      <xdr:colOff>409575</xdr:colOff>
      <xdr:row>186</xdr:row>
      <xdr:rowOff>0</xdr:rowOff>
    </xdr:to>
    <xdr:sp>
      <xdr:nvSpPr>
        <xdr:cNvPr id="37" name="AutoShape 70"/>
        <xdr:cNvSpPr>
          <a:spLocks/>
        </xdr:cNvSpPr>
      </xdr:nvSpPr>
      <xdr:spPr>
        <a:xfrm>
          <a:off x="6143625" y="342328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186</xdr:row>
      <xdr:rowOff>38100</xdr:rowOff>
    </xdr:from>
    <xdr:to>
      <xdr:col>9</xdr:col>
      <xdr:colOff>419100</xdr:colOff>
      <xdr:row>186</xdr:row>
      <xdr:rowOff>38100</xdr:rowOff>
    </xdr:to>
    <xdr:sp>
      <xdr:nvSpPr>
        <xdr:cNvPr id="38" name="Line 71"/>
        <xdr:cNvSpPr>
          <a:spLocks/>
        </xdr:cNvSpPr>
      </xdr:nvSpPr>
      <xdr:spPr>
        <a:xfrm>
          <a:off x="6086475" y="34270950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354</xdr:row>
      <xdr:rowOff>0</xdr:rowOff>
    </xdr:from>
    <xdr:to>
      <xdr:col>15</xdr:col>
      <xdr:colOff>200025</xdr:colOff>
      <xdr:row>355</xdr:row>
      <xdr:rowOff>142875</xdr:rowOff>
    </xdr:to>
    <xdr:sp>
      <xdr:nvSpPr>
        <xdr:cNvPr id="39" name="Text Box 72"/>
        <xdr:cNvSpPr txBox="1">
          <a:spLocks noChangeArrowheads="1"/>
        </xdr:cNvSpPr>
      </xdr:nvSpPr>
      <xdr:spPr>
        <a:xfrm>
          <a:off x="2486025" y="63160275"/>
          <a:ext cx="64770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- 2nd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QUARTER  2009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438150</xdr:colOff>
      <xdr:row>354</xdr:row>
      <xdr:rowOff>66675</xdr:rowOff>
    </xdr:from>
    <xdr:to>
      <xdr:col>16</xdr:col>
      <xdr:colOff>28575</xdr:colOff>
      <xdr:row>354</xdr:row>
      <xdr:rowOff>409575</xdr:rowOff>
    </xdr:to>
    <xdr:sp>
      <xdr:nvSpPr>
        <xdr:cNvPr id="40" name="Text Box 73"/>
        <xdr:cNvSpPr txBox="1">
          <a:spLocks noChangeArrowheads="1"/>
        </xdr:cNvSpPr>
      </xdr:nvSpPr>
      <xdr:spPr>
        <a:xfrm>
          <a:off x="8191500" y="63226950"/>
          <a:ext cx="11049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5 of 6</a:t>
          </a:r>
        </a:p>
      </xdr:txBody>
    </xdr:sp>
    <xdr:clientData/>
  </xdr:twoCellAnchor>
  <xdr:twoCellAnchor>
    <xdr:from>
      <xdr:col>1</xdr:col>
      <xdr:colOff>85725</xdr:colOff>
      <xdr:row>434</xdr:row>
      <xdr:rowOff>9525</xdr:rowOff>
    </xdr:from>
    <xdr:to>
      <xdr:col>15</xdr:col>
      <xdr:colOff>485775</xdr:colOff>
      <xdr:row>435</xdr:row>
      <xdr:rowOff>123825</xdr:rowOff>
    </xdr:to>
    <xdr:sp>
      <xdr:nvSpPr>
        <xdr:cNvPr id="41" name="Text Box 74"/>
        <xdr:cNvSpPr txBox="1">
          <a:spLocks noChangeArrowheads="1"/>
        </xdr:cNvSpPr>
      </xdr:nvSpPr>
      <xdr:spPr>
        <a:xfrm>
          <a:off x="219075" y="77457300"/>
          <a:ext cx="9029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great majority of the world's SC production.</a:t>
          </a:r>
        </a:p>
      </xdr:txBody>
    </xdr:sp>
    <xdr:clientData/>
  </xdr:twoCellAnchor>
  <xdr:twoCellAnchor>
    <xdr:from>
      <xdr:col>1</xdr:col>
      <xdr:colOff>57150</xdr:colOff>
      <xdr:row>435</xdr:row>
      <xdr:rowOff>133350</xdr:rowOff>
    </xdr:from>
    <xdr:to>
      <xdr:col>15</xdr:col>
      <xdr:colOff>466725</xdr:colOff>
      <xdr:row>437</xdr:row>
      <xdr:rowOff>104775</xdr:rowOff>
    </xdr:to>
    <xdr:sp>
      <xdr:nvSpPr>
        <xdr:cNvPr id="42" name="Text Box 75"/>
        <xdr:cNvSpPr txBox="1">
          <a:spLocks noChangeArrowheads="1"/>
        </xdr:cNvSpPr>
      </xdr:nvSpPr>
      <xdr:spPr>
        <a:xfrm>
          <a:off x="190500" y="77743050"/>
          <a:ext cx="9039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Lantie 4    5512 NG    VESSEM    The Netherlands</a:t>
          </a:r>
        </a:p>
      </xdr:txBody>
    </xdr:sp>
    <xdr:clientData/>
  </xdr:twoCellAnchor>
  <xdr:twoCellAnchor>
    <xdr:from>
      <xdr:col>1</xdr:col>
      <xdr:colOff>133350</xdr:colOff>
      <xdr:row>363</xdr:row>
      <xdr:rowOff>76200</xdr:rowOff>
    </xdr:from>
    <xdr:to>
      <xdr:col>7</xdr:col>
      <xdr:colOff>28575</xdr:colOff>
      <xdr:row>379</xdr:row>
      <xdr:rowOff>152400</xdr:rowOff>
    </xdr:to>
    <xdr:graphicFrame>
      <xdr:nvGraphicFramePr>
        <xdr:cNvPr id="43" name="Chart 77"/>
        <xdr:cNvGraphicFramePr/>
      </xdr:nvGraphicFramePr>
      <xdr:xfrm>
        <a:off x="266700" y="65617725"/>
        <a:ext cx="4486275" cy="2667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95250</xdr:colOff>
      <xdr:row>355</xdr:row>
      <xdr:rowOff>323850</xdr:rowOff>
    </xdr:from>
    <xdr:to>
      <xdr:col>16</xdr:col>
      <xdr:colOff>504825</xdr:colOff>
      <xdr:row>363</xdr:row>
      <xdr:rowOff>38100</xdr:rowOff>
    </xdr:to>
    <xdr:sp>
      <xdr:nvSpPr>
        <xdr:cNvPr id="44" name="Text Box 78"/>
        <xdr:cNvSpPr txBox="1">
          <a:spLocks noChangeArrowheads="1"/>
        </xdr:cNvSpPr>
      </xdr:nvSpPr>
      <xdr:spPr>
        <a:xfrm>
          <a:off x="228600" y="64188975"/>
          <a:ext cx="95440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 Bipolar data are expressed in 5 inch equivalent wafers.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 =  Wafer-Starts per Week.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Capacity  WSpW                       Actual  WSpW                                        Utilisation of capacity in percent    </a:t>
          </a:r>
        </a:p>
      </xdr:txBody>
    </xdr:sp>
    <xdr:clientData/>
  </xdr:twoCellAnchor>
  <xdr:twoCellAnchor>
    <xdr:from>
      <xdr:col>9</xdr:col>
      <xdr:colOff>85725</xdr:colOff>
      <xdr:row>361</xdr:row>
      <xdr:rowOff>123825</xdr:rowOff>
    </xdr:from>
    <xdr:to>
      <xdr:col>10</xdr:col>
      <xdr:colOff>266700</xdr:colOff>
      <xdr:row>361</xdr:row>
      <xdr:rowOff>123825</xdr:rowOff>
    </xdr:to>
    <xdr:sp>
      <xdr:nvSpPr>
        <xdr:cNvPr id="45" name="Line 79"/>
        <xdr:cNvSpPr>
          <a:spLocks/>
        </xdr:cNvSpPr>
      </xdr:nvSpPr>
      <xdr:spPr>
        <a:xfrm>
          <a:off x="5819775" y="65341500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360</xdr:row>
      <xdr:rowOff>104775</xdr:rowOff>
    </xdr:from>
    <xdr:to>
      <xdr:col>3</xdr:col>
      <xdr:colOff>409575</xdr:colOff>
      <xdr:row>362</xdr:row>
      <xdr:rowOff>142875</xdr:rowOff>
    </xdr:to>
    <xdr:sp>
      <xdr:nvSpPr>
        <xdr:cNvPr id="46" name="Rectangle 81" descr="Light downward diagonal"/>
        <xdr:cNvSpPr>
          <a:spLocks/>
        </xdr:cNvSpPr>
      </xdr:nvSpPr>
      <xdr:spPr>
        <a:xfrm>
          <a:off x="1638300" y="65160525"/>
          <a:ext cx="123825" cy="361950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360</xdr:row>
      <xdr:rowOff>85725</xdr:rowOff>
    </xdr:from>
    <xdr:to>
      <xdr:col>5</xdr:col>
      <xdr:colOff>209550</xdr:colOff>
      <xdr:row>362</xdr:row>
      <xdr:rowOff>133350</xdr:rowOff>
    </xdr:to>
    <xdr:sp>
      <xdr:nvSpPr>
        <xdr:cNvPr id="47" name="Rectangle 82" descr="Narrow horizontal"/>
        <xdr:cNvSpPr>
          <a:spLocks/>
        </xdr:cNvSpPr>
      </xdr:nvSpPr>
      <xdr:spPr>
        <a:xfrm>
          <a:off x="3800475" y="65141475"/>
          <a:ext cx="123825" cy="37147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364</xdr:row>
      <xdr:rowOff>0</xdr:rowOff>
    </xdr:from>
    <xdr:to>
      <xdr:col>16</xdr:col>
      <xdr:colOff>0</xdr:colOff>
      <xdr:row>379</xdr:row>
      <xdr:rowOff>95250</xdr:rowOff>
    </xdr:to>
    <xdr:graphicFrame>
      <xdr:nvGraphicFramePr>
        <xdr:cNvPr id="48" name="Chart 83"/>
        <xdr:cNvGraphicFramePr/>
      </xdr:nvGraphicFramePr>
      <xdr:xfrm>
        <a:off x="4857750" y="65703450"/>
        <a:ext cx="4410075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381000</xdr:colOff>
      <xdr:row>361</xdr:row>
      <xdr:rowOff>123825</xdr:rowOff>
    </xdr:from>
    <xdr:to>
      <xdr:col>9</xdr:col>
      <xdr:colOff>466725</xdr:colOff>
      <xdr:row>361</xdr:row>
      <xdr:rowOff>123825</xdr:rowOff>
    </xdr:to>
    <xdr:sp>
      <xdr:nvSpPr>
        <xdr:cNvPr id="49" name="Line 85"/>
        <xdr:cNvSpPr>
          <a:spLocks/>
        </xdr:cNvSpPr>
      </xdr:nvSpPr>
      <xdr:spPr>
        <a:xfrm>
          <a:off x="6115050" y="65341500"/>
          <a:ext cx="857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</xdr:row>
      <xdr:rowOff>104775</xdr:rowOff>
    </xdr:from>
    <xdr:to>
      <xdr:col>3</xdr:col>
      <xdr:colOff>1066800</xdr:colOff>
      <xdr:row>2</xdr:row>
      <xdr:rowOff>657225</xdr:rowOff>
    </xdr:to>
    <xdr:pic>
      <xdr:nvPicPr>
        <xdr:cNvPr id="50" name="Picture 1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40005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104775</xdr:rowOff>
    </xdr:from>
    <xdr:to>
      <xdr:col>3</xdr:col>
      <xdr:colOff>1066800</xdr:colOff>
      <xdr:row>90</xdr:row>
      <xdr:rowOff>657225</xdr:rowOff>
    </xdr:to>
    <xdr:pic>
      <xdr:nvPicPr>
        <xdr:cNvPr id="51" name="Picture 10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16259175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177</xdr:row>
      <xdr:rowOff>76200</xdr:rowOff>
    </xdr:from>
    <xdr:to>
      <xdr:col>3</xdr:col>
      <xdr:colOff>1076325</xdr:colOff>
      <xdr:row>178</xdr:row>
      <xdr:rowOff>628650</xdr:rowOff>
    </xdr:to>
    <xdr:pic>
      <xdr:nvPicPr>
        <xdr:cNvPr id="52" name="Picture 1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3192780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353</xdr:row>
      <xdr:rowOff>104775</xdr:rowOff>
    </xdr:from>
    <xdr:to>
      <xdr:col>3</xdr:col>
      <xdr:colOff>1076325</xdr:colOff>
      <xdr:row>354</xdr:row>
      <xdr:rowOff>657225</xdr:rowOff>
    </xdr:to>
    <xdr:pic>
      <xdr:nvPicPr>
        <xdr:cNvPr id="53" name="Picture 10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63103125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1114425</xdr:colOff>
      <xdr:row>439</xdr:row>
      <xdr:rowOff>0</xdr:rowOff>
    </xdr:from>
    <xdr:to>
      <xdr:col>15</xdr:col>
      <xdr:colOff>152400</xdr:colOff>
      <xdr:row>439</xdr:row>
      <xdr:rowOff>0</xdr:rowOff>
    </xdr:to>
    <xdr:sp>
      <xdr:nvSpPr>
        <xdr:cNvPr id="54" name="Text Box 104"/>
        <xdr:cNvSpPr txBox="1">
          <a:spLocks noChangeArrowheads="1"/>
        </xdr:cNvSpPr>
      </xdr:nvSpPr>
      <xdr:spPr>
        <a:xfrm>
          <a:off x="2466975" y="78257400"/>
          <a:ext cx="6448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- 1st  QUARTER  2006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Integrated Circuit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13</xdr:col>
      <xdr:colOff>438150</xdr:colOff>
      <xdr:row>439</xdr:row>
      <xdr:rowOff>0</xdr:rowOff>
    </xdr:from>
    <xdr:to>
      <xdr:col>16</xdr:col>
      <xdr:colOff>9525</xdr:colOff>
      <xdr:row>439</xdr:row>
      <xdr:rowOff>0</xdr:rowOff>
    </xdr:to>
    <xdr:sp>
      <xdr:nvSpPr>
        <xdr:cNvPr id="55" name="Text Box 105"/>
        <xdr:cNvSpPr txBox="1">
          <a:spLocks noChangeArrowheads="1"/>
        </xdr:cNvSpPr>
      </xdr:nvSpPr>
      <xdr:spPr>
        <a:xfrm>
          <a:off x="8191500" y="78257400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5 of 6
</a:t>
          </a:r>
        </a:p>
      </xdr:txBody>
    </xdr:sp>
    <xdr:clientData/>
  </xdr:twoCellAnchor>
  <xdr:twoCellAnchor>
    <xdr:from>
      <xdr:col>1</xdr:col>
      <xdr:colOff>38100</xdr:colOff>
      <xdr:row>439</xdr:row>
      <xdr:rowOff>0</xdr:rowOff>
    </xdr:from>
    <xdr:to>
      <xdr:col>15</xdr:col>
      <xdr:colOff>485775</xdr:colOff>
      <xdr:row>439</xdr:row>
      <xdr:rowOff>0</xdr:rowOff>
    </xdr:to>
    <xdr:sp>
      <xdr:nvSpPr>
        <xdr:cNvPr id="56" name="Text Box 106"/>
        <xdr:cNvSpPr txBox="1">
          <a:spLocks noChangeArrowheads="1"/>
        </xdr:cNvSpPr>
      </xdr:nvSpPr>
      <xdr:spPr>
        <a:xfrm>
          <a:off x="171450" y="78257400"/>
          <a:ext cx="9077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IC manufacturers who together represent the great majority of the world's IC production.</a:t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15</xdr:col>
      <xdr:colOff>466725</xdr:colOff>
      <xdr:row>439</xdr:row>
      <xdr:rowOff>0</xdr:rowOff>
    </xdr:to>
    <xdr:sp>
      <xdr:nvSpPr>
        <xdr:cNvPr id="57" name="Text Box 107"/>
        <xdr:cNvSpPr txBox="1">
          <a:spLocks noChangeArrowheads="1"/>
        </xdr:cNvSpPr>
      </xdr:nvSpPr>
      <xdr:spPr>
        <a:xfrm>
          <a:off x="161925" y="78257400"/>
          <a:ext cx="906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3</xdr:col>
      <xdr:colOff>1171575</xdr:colOff>
      <xdr:row>439</xdr:row>
      <xdr:rowOff>0</xdr:rowOff>
    </xdr:from>
    <xdr:to>
      <xdr:col>11</xdr:col>
      <xdr:colOff>266700</xdr:colOff>
      <xdr:row>439</xdr:row>
      <xdr:rowOff>0</xdr:rowOff>
    </xdr:to>
    <xdr:graphicFrame>
      <xdr:nvGraphicFramePr>
        <xdr:cNvPr id="58" name="Chart 110"/>
        <xdr:cNvGraphicFramePr/>
      </xdr:nvGraphicFramePr>
      <xdr:xfrm>
        <a:off x="2524125" y="78257400"/>
        <a:ext cx="44862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95250</xdr:colOff>
      <xdr:row>439</xdr:row>
      <xdr:rowOff>0</xdr:rowOff>
    </xdr:from>
    <xdr:to>
      <xdr:col>16</xdr:col>
      <xdr:colOff>504825</xdr:colOff>
      <xdr:row>439</xdr:row>
      <xdr:rowOff>0</xdr:rowOff>
    </xdr:to>
    <xdr:sp>
      <xdr:nvSpPr>
        <xdr:cNvPr id="59" name="Text Box 111"/>
        <xdr:cNvSpPr txBox="1">
          <a:spLocks noChangeArrowheads="1"/>
        </xdr:cNvSpPr>
      </xdr:nvSpPr>
      <xdr:spPr>
        <a:xfrm>
          <a:off x="228600" y="7825740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3</xdr:col>
      <xdr:colOff>1190625</xdr:colOff>
      <xdr:row>439</xdr:row>
      <xdr:rowOff>0</xdr:rowOff>
    </xdr:from>
    <xdr:to>
      <xdr:col>12</xdr:col>
      <xdr:colOff>333375</xdr:colOff>
      <xdr:row>439</xdr:row>
      <xdr:rowOff>0</xdr:rowOff>
    </xdr:to>
    <xdr:graphicFrame>
      <xdr:nvGraphicFramePr>
        <xdr:cNvPr id="60" name="Chart 117"/>
        <xdr:cNvGraphicFramePr/>
      </xdr:nvGraphicFramePr>
      <xdr:xfrm>
        <a:off x="2543175" y="78257400"/>
        <a:ext cx="50387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1133475</xdr:colOff>
      <xdr:row>442</xdr:row>
      <xdr:rowOff>0</xdr:rowOff>
    </xdr:from>
    <xdr:to>
      <xdr:col>15</xdr:col>
      <xdr:colOff>161925</xdr:colOff>
      <xdr:row>443</xdr:row>
      <xdr:rowOff>104775</xdr:rowOff>
    </xdr:to>
    <xdr:sp>
      <xdr:nvSpPr>
        <xdr:cNvPr id="61" name="Text Box 119"/>
        <xdr:cNvSpPr txBox="1">
          <a:spLocks noChangeArrowheads="1"/>
        </xdr:cNvSpPr>
      </xdr:nvSpPr>
      <xdr:spPr>
        <a:xfrm>
          <a:off x="2486025" y="78867000"/>
          <a:ext cx="64389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- 2nd  QUARTER  2009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</a:p>
      </xdr:txBody>
    </xdr:sp>
    <xdr:clientData/>
  </xdr:twoCellAnchor>
  <xdr:twoCellAnchor>
    <xdr:from>
      <xdr:col>13</xdr:col>
      <xdr:colOff>438150</xdr:colOff>
      <xdr:row>442</xdr:row>
      <xdr:rowOff>66675</xdr:rowOff>
    </xdr:from>
    <xdr:to>
      <xdr:col>16</xdr:col>
      <xdr:colOff>28575</xdr:colOff>
      <xdr:row>442</xdr:row>
      <xdr:rowOff>409575</xdr:rowOff>
    </xdr:to>
    <xdr:sp>
      <xdr:nvSpPr>
        <xdr:cNvPr id="62" name="Text Box 120"/>
        <xdr:cNvSpPr txBox="1">
          <a:spLocks noChangeArrowheads="1"/>
        </xdr:cNvSpPr>
      </xdr:nvSpPr>
      <xdr:spPr>
        <a:xfrm>
          <a:off x="8191500" y="78933675"/>
          <a:ext cx="11049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6 of 6</a:t>
          </a:r>
        </a:p>
      </xdr:txBody>
    </xdr:sp>
    <xdr:clientData/>
  </xdr:twoCellAnchor>
  <xdr:twoCellAnchor>
    <xdr:from>
      <xdr:col>1</xdr:col>
      <xdr:colOff>85725</xdr:colOff>
      <xdr:row>518</xdr:row>
      <xdr:rowOff>9525</xdr:rowOff>
    </xdr:from>
    <xdr:to>
      <xdr:col>15</xdr:col>
      <xdr:colOff>485775</xdr:colOff>
      <xdr:row>519</xdr:row>
      <xdr:rowOff>123825</xdr:rowOff>
    </xdr:to>
    <xdr:sp>
      <xdr:nvSpPr>
        <xdr:cNvPr id="63" name="Text Box 121"/>
        <xdr:cNvSpPr txBox="1">
          <a:spLocks noChangeArrowheads="1"/>
        </xdr:cNvSpPr>
      </xdr:nvSpPr>
      <xdr:spPr>
        <a:xfrm>
          <a:off x="219075" y="93125925"/>
          <a:ext cx="9029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great majority of the world's SC production.</a:t>
          </a:r>
        </a:p>
      </xdr:txBody>
    </xdr:sp>
    <xdr:clientData/>
  </xdr:twoCellAnchor>
  <xdr:twoCellAnchor>
    <xdr:from>
      <xdr:col>1</xdr:col>
      <xdr:colOff>57150</xdr:colOff>
      <xdr:row>519</xdr:row>
      <xdr:rowOff>133350</xdr:rowOff>
    </xdr:from>
    <xdr:to>
      <xdr:col>15</xdr:col>
      <xdr:colOff>466725</xdr:colOff>
      <xdr:row>521</xdr:row>
      <xdr:rowOff>104775</xdr:rowOff>
    </xdr:to>
    <xdr:sp>
      <xdr:nvSpPr>
        <xdr:cNvPr id="64" name="Text Box 122"/>
        <xdr:cNvSpPr txBox="1">
          <a:spLocks noChangeArrowheads="1"/>
        </xdr:cNvSpPr>
      </xdr:nvSpPr>
      <xdr:spPr>
        <a:xfrm>
          <a:off x="190500" y="93411675"/>
          <a:ext cx="9039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Lantie 4    5512 NG    VESSEM    The Netherlands</a:t>
          </a:r>
        </a:p>
      </xdr:txBody>
    </xdr:sp>
    <xdr:clientData/>
  </xdr:twoCellAnchor>
  <xdr:twoCellAnchor>
    <xdr:from>
      <xdr:col>1</xdr:col>
      <xdr:colOff>133350</xdr:colOff>
      <xdr:row>451</xdr:row>
      <xdr:rowOff>76200</xdr:rowOff>
    </xdr:from>
    <xdr:to>
      <xdr:col>7</xdr:col>
      <xdr:colOff>28575</xdr:colOff>
      <xdr:row>467</xdr:row>
      <xdr:rowOff>152400</xdr:rowOff>
    </xdr:to>
    <xdr:graphicFrame>
      <xdr:nvGraphicFramePr>
        <xdr:cNvPr id="65" name="Chart 123"/>
        <xdr:cNvGraphicFramePr/>
      </xdr:nvGraphicFramePr>
      <xdr:xfrm>
        <a:off x="266700" y="81333975"/>
        <a:ext cx="4486275" cy="2667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95250</xdr:colOff>
      <xdr:row>443</xdr:row>
      <xdr:rowOff>323850</xdr:rowOff>
    </xdr:from>
    <xdr:to>
      <xdr:col>16</xdr:col>
      <xdr:colOff>504825</xdr:colOff>
      <xdr:row>451</xdr:row>
      <xdr:rowOff>38100</xdr:rowOff>
    </xdr:to>
    <xdr:sp>
      <xdr:nvSpPr>
        <xdr:cNvPr id="66" name="Text Box 124"/>
        <xdr:cNvSpPr txBox="1">
          <a:spLocks noChangeArrowheads="1"/>
        </xdr:cNvSpPr>
      </xdr:nvSpPr>
      <xdr:spPr>
        <a:xfrm>
          <a:off x="228600" y="79905225"/>
          <a:ext cx="95440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wafers, except for the 300mm wafer data where annotated as "numbers of wafers".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 =  Wafer-Starts per Week.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Capacity  WSpW                       Actual  WSpW                                        Utilisation of capacity in percent    </a:t>
          </a:r>
        </a:p>
      </xdr:txBody>
    </xdr:sp>
    <xdr:clientData/>
  </xdr:twoCellAnchor>
  <xdr:twoCellAnchor>
    <xdr:from>
      <xdr:col>9</xdr:col>
      <xdr:colOff>85725</xdr:colOff>
      <xdr:row>449</xdr:row>
      <xdr:rowOff>123825</xdr:rowOff>
    </xdr:from>
    <xdr:to>
      <xdr:col>10</xdr:col>
      <xdr:colOff>266700</xdr:colOff>
      <xdr:row>449</xdr:row>
      <xdr:rowOff>123825</xdr:rowOff>
    </xdr:to>
    <xdr:sp>
      <xdr:nvSpPr>
        <xdr:cNvPr id="67" name="Line 125"/>
        <xdr:cNvSpPr>
          <a:spLocks/>
        </xdr:cNvSpPr>
      </xdr:nvSpPr>
      <xdr:spPr>
        <a:xfrm>
          <a:off x="5819775" y="81057750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467</xdr:row>
      <xdr:rowOff>66675</xdr:rowOff>
    </xdr:from>
    <xdr:to>
      <xdr:col>16</xdr:col>
      <xdr:colOff>190500</xdr:colOff>
      <xdr:row>483</xdr:row>
      <xdr:rowOff>66675</xdr:rowOff>
    </xdr:to>
    <xdr:graphicFrame>
      <xdr:nvGraphicFramePr>
        <xdr:cNvPr id="68" name="Chart 126"/>
        <xdr:cNvGraphicFramePr/>
      </xdr:nvGraphicFramePr>
      <xdr:xfrm>
        <a:off x="4762500" y="83915250"/>
        <a:ext cx="4695825" cy="2590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285750</xdr:colOff>
      <xdr:row>448</xdr:row>
      <xdr:rowOff>104775</xdr:rowOff>
    </xdr:from>
    <xdr:to>
      <xdr:col>3</xdr:col>
      <xdr:colOff>409575</xdr:colOff>
      <xdr:row>450</xdr:row>
      <xdr:rowOff>142875</xdr:rowOff>
    </xdr:to>
    <xdr:sp>
      <xdr:nvSpPr>
        <xdr:cNvPr id="69" name="Rectangle 127" descr="Light downward diagonal"/>
        <xdr:cNvSpPr>
          <a:spLocks/>
        </xdr:cNvSpPr>
      </xdr:nvSpPr>
      <xdr:spPr>
        <a:xfrm>
          <a:off x="1638300" y="80876775"/>
          <a:ext cx="123825" cy="361950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448</xdr:row>
      <xdr:rowOff>85725</xdr:rowOff>
    </xdr:from>
    <xdr:to>
      <xdr:col>5</xdr:col>
      <xdr:colOff>209550</xdr:colOff>
      <xdr:row>450</xdr:row>
      <xdr:rowOff>133350</xdr:rowOff>
    </xdr:to>
    <xdr:sp>
      <xdr:nvSpPr>
        <xdr:cNvPr id="70" name="Rectangle 128" descr="Narrow horizontal"/>
        <xdr:cNvSpPr>
          <a:spLocks/>
        </xdr:cNvSpPr>
      </xdr:nvSpPr>
      <xdr:spPr>
        <a:xfrm>
          <a:off x="3800475" y="80857725"/>
          <a:ext cx="123825" cy="37147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452</xdr:row>
      <xdr:rowOff>0</xdr:rowOff>
    </xdr:from>
    <xdr:to>
      <xdr:col>16</xdr:col>
      <xdr:colOff>0</xdr:colOff>
      <xdr:row>467</xdr:row>
      <xdr:rowOff>95250</xdr:rowOff>
    </xdr:to>
    <xdr:graphicFrame>
      <xdr:nvGraphicFramePr>
        <xdr:cNvPr id="71" name="Chart 129"/>
        <xdr:cNvGraphicFramePr/>
      </xdr:nvGraphicFramePr>
      <xdr:xfrm>
        <a:off x="4857750" y="81419700"/>
        <a:ext cx="4410075" cy="2524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381000</xdr:colOff>
      <xdr:row>449</xdr:row>
      <xdr:rowOff>123825</xdr:rowOff>
    </xdr:from>
    <xdr:to>
      <xdr:col>9</xdr:col>
      <xdr:colOff>466725</xdr:colOff>
      <xdr:row>449</xdr:row>
      <xdr:rowOff>123825</xdr:rowOff>
    </xdr:to>
    <xdr:sp>
      <xdr:nvSpPr>
        <xdr:cNvPr id="72" name="Line 130"/>
        <xdr:cNvSpPr>
          <a:spLocks/>
        </xdr:cNvSpPr>
      </xdr:nvSpPr>
      <xdr:spPr>
        <a:xfrm>
          <a:off x="6115050" y="81057750"/>
          <a:ext cx="857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466</xdr:row>
      <xdr:rowOff>123825</xdr:rowOff>
    </xdr:from>
    <xdr:to>
      <xdr:col>7</xdr:col>
      <xdr:colOff>0</xdr:colOff>
      <xdr:row>483</xdr:row>
      <xdr:rowOff>9525</xdr:rowOff>
    </xdr:to>
    <xdr:graphicFrame>
      <xdr:nvGraphicFramePr>
        <xdr:cNvPr id="73" name="Chart 131"/>
        <xdr:cNvGraphicFramePr/>
      </xdr:nvGraphicFramePr>
      <xdr:xfrm>
        <a:off x="219075" y="83810475"/>
        <a:ext cx="4505325" cy="2638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oneCell">
    <xdr:from>
      <xdr:col>2</xdr:col>
      <xdr:colOff>9525</xdr:colOff>
      <xdr:row>441</xdr:row>
      <xdr:rowOff>104775</xdr:rowOff>
    </xdr:from>
    <xdr:to>
      <xdr:col>3</xdr:col>
      <xdr:colOff>1076325</xdr:colOff>
      <xdr:row>442</xdr:row>
      <xdr:rowOff>657225</xdr:rowOff>
    </xdr:to>
    <xdr:pic>
      <xdr:nvPicPr>
        <xdr:cNvPr id="74" name="Picture 1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7880985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186</xdr:row>
      <xdr:rowOff>123825</xdr:rowOff>
    </xdr:from>
    <xdr:to>
      <xdr:col>16</xdr:col>
      <xdr:colOff>104775</xdr:colOff>
      <xdr:row>204</xdr:row>
      <xdr:rowOff>76200</xdr:rowOff>
    </xdr:to>
    <xdr:graphicFrame>
      <xdr:nvGraphicFramePr>
        <xdr:cNvPr id="75" name="Chart 136"/>
        <xdr:cNvGraphicFramePr/>
      </xdr:nvGraphicFramePr>
      <xdr:xfrm>
        <a:off x="4752975" y="34356675"/>
        <a:ext cx="4619625" cy="2867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104775</xdr:colOff>
      <xdr:row>379</xdr:row>
      <xdr:rowOff>66675</xdr:rowOff>
    </xdr:from>
    <xdr:to>
      <xdr:col>16</xdr:col>
      <xdr:colOff>85725</xdr:colOff>
      <xdr:row>395</xdr:row>
      <xdr:rowOff>66675</xdr:rowOff>
    </xdr:to>
    <xdr:graphicFrame>
      <xdr:nvGraphicFramePr>
        <xdr:cNvPr id="76" name="Chart 144"/>
        <xdr:cNvGraphicFramePr/>
      </xdr:nvGraphicFramePr>
      <xdr:xfrm>
        <a:off x="4829175" y="68199000"/>
        <a:ext cx="4524375" cy="2590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1114425</xdr:colOff>
      <xdr:row>266</xdr:row>
      <xdr:rowOff>0</xdr:rowOff>
    </xdr:from>
    <xdr:to>
      <xdr:col>15</xdr:col>
      <xdr:colOff>142875</xdr:colOff>
      <xdr:row>267</xdr:row>
      <xdr:rowOff>152400</xdr:rowOff>
    </xdr:to>
    <xdr:sp>
      <xdr:nvSpPr>
        <xdr:cNvPr id="77" name="Text Box 57"/>
        <xdr:cNvSpPr txBox="1">
          <a:spLocks noChangeArrowheads="1"/>
        </xdr:cNvSpPr>
      </xdr:nvSpPr>
      <xdr:spPr>
        <a:xfrm>
          <a:off x="2466975" y="47691675"/>
          <a:ext cx="64389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- 2nd  QUARTER  2009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13</xdr:col>
      <xdr:colOff>438150</xdr:colOff>
      <xdr:row>266</xdr:row>
      <xdr:rowOff>66675</xdr:rowOff>
    </xdr:from>
    <xdr:to>
      <xdr:col>16</xdr:col>
      <xdr:colOff>9525</xdr:colOff>
      <xdr:row>266</xdr:row>
      <xdr:rowOff>381000</xdr:rowOff>
    </xdr:to>
    <xdr:sp>
      <xdr:nvSpPr>
        <xdr:cNvPr id="78" name="Text Box 58"/>
        <xdr:cNvSpPr txBox="1">
          <a:spLocks noChangeArrowheads="1"/>
        </xdr:cNvSpPr>
      </xdr:nvSpPr>
      <xdr:spPr>
        <a:xfrm>
          <a:off x="8191500" y="47758350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4 of 6</a:t>
          </a:r>
        </a:p>
      </xdr:txBody>
    </xdr:sp>
    <xdr:clientData/>
  </xdr:twoCellAnchor>
  <xdr:twoCellAnchor>
    <xdr:from>
      <xdr:col>1</xdr:col>
      <xdr:colOff>38100</xdr:colOff>
      <xdr:row>346</xdr:row>
      <xdr:rowOff>0</xdr:rowOff>
    </xdr:from>
    <xdr:to>
      <xdr:col>15</xdr:col>
      <xdr:colOff>485775</xdr:colOff>
      <xdr:row>347</xdr:row>
      <xdr:rowOff>85725</xdr:rowOff>
    </xdr:to>
    <xdr:sp>
      <xdr:nvSpPr>
        <xdr:cNvPr id="79" name="Text Box 59"/>
        <xdr:cNvSpPr txBox="1">
          <a:spLocks noChangeArrowheads="1"/>
        </xdr:cNvSpPr>
      </xdr:nvSpPr>
      <xdr:spPr>
        <a:xfrm>
          <a:off x="171450" y="61731525"/>
          <a:ext cx="9077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great majority of the world's SC production.</a:t>
          </a:r>
        </a:p>
      </xdr:txBody>
    </xdr:sp>
    <xdr:clientData/>
  </xdr:twoCellAnchor>
  <xdr:twoCellAnchor>
    <xdr:from>
      <xdr:col>1</xdr:col>
      <xdr:colOff>28575</xdr:colOff>
      <xdr:row>347</xdr:row>
      <xdr:rowOff>133350</xdr:rowOff>
    </xdr:from>
    <xdr:to>
      <xdr:col>15</xdr:col>
      <xdr:colOff>466725</xdr:colOff>
      <xdr:row>349</xdr:row>
      <xdr:rowOff>104775</xdr:rowOff>
    </xdr:to>
    <xdr:sp>
      <xdr:nvSpPr>
        <xdr:cNvPr id="80" name="Text Box 60"/>
        <xdr:cNvSpPr txBox="1">
          <a:spLocks noChangeArrowheads="1"/>
        </xdr:cNvSpPr>
      </xdr:nvSpPr>
      <xdr:spPr>
        <a:xfrm>
          <a:off x="161925" y="62026800"/>
          <a:ext cx="906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1</xdr:col>
      <xdr:colOff>76200</xdr:colOff>
      <xdr:row>275</xdr:row>
      <xdr:rowOff>104775</xdr:rowOff>
    </xdr:from>
    <xdr:to>
      <xdr:col>6</xdr:col>
      <xdr:colOff>476250</xdr:colOff>
      <xdr:row>291</xdr:row>
      <xdr:rowOff>133350</xdr:rowOff>
    </xdr:to>
    <xdr:graphicFrame>
      <xdr:nvGraphicFramePr>
        <xdr:cNvPr id="81" name="Chart 62"/>
        <xdr:cNvGraphicFramePr/>
      </xdr:nvGraphicFramePr>
      <xdr:xfrm>
        <a:off x="209550" y="50177700"/>
        <a:ext cx="4486275" cy="26193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1400175</xdr:colOff>
      <xdr:row>291</xdr:row>
      <xdr:rowOff>0</xdr:rowOff>
    </xdr:from>
    <xdr:to>
      <xdr:col>12</xdr:col>
      <xdr:colOff>9525</xdr:colOff>
      <xdr:row>307</xdr:row>
      <xdr:rowOff>47625</xdr:rowOff>
    </xdr:to>
    <xdr:graphicFrame>
      <xdr:nvGraphicFramePr>
        <xdr:cNvPr id="82" name="Chart 64"/>
        <xdr:cNvGraphicFramePr/>
      </xdr:nvGraphicFramePr>
      <xdr:xfrm>
        <a:off x="2752725" y="52663725"/>
        <a:ext cx="4505325" cy="2638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95250</xdr:colOff>
      <xdr:row>267</xdr:row>
      <xdr:rowOff>342900</xdr:rowOff>
    </xdr:from>
    <xdr:to>
      <xdr:col>16</xdr:col>
      <xdr:colOff>504825</xdr:colOff>
      <xdr:row>275</xdr:row>
      <xdr:rowOff>123825</xdr:rowOff>
    </xdr:to>
    <xdr:sp>
      <xdr:nvSpPr>
        <xdr:cNvPr id="83" name="Text Box 65"/>
        <xdr:cNvSpPr txBox="1">
          <a:spLocks noChangeArrowheads="1"/>
        </xdr:cNvSpPr>
      </xdr:nvSpPr>
      <xdr:spPr>
        <a:xfrm>
          <a:off x="228600" y="48739425"/>
          <a:ext cx="954405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9</xdr:col>
      <xdr:colOff>57150</xdr:colOff>
      <xdr:row>274</xdr:row>
      <xdr:rowOff>38100</xdr:rowOff>
    </xdr:from>
    <xdr:to>
      <xdr:col>10</xdr:col>
      <xdr:colOff>238125</xdr:colOff>
      <xdr:row>274</xdr:row>
      <xdr:rowOff>38100</xdr:rowOff>
    </xdr:to>
    <xdr:sp>
      <xdr:nvSpPr>
        <xdr:cNvPr id="84" name="Line 66"/>
        <xdr:cNvSpPr>
          <a:spLocks/>
        </xdr:cNvSpPr>
      </xdr:nvSpPr>
      <xdr:spPr>
        <a:xfrm>
          <a:off x="5791200" y="49949100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272</xdr:row>
      <xdr:rowOff>152400</xdr:rowOff>
    </xdr:from>
    <xdr:to>
      <xdr:col>3</xdr:col>
      <xdr:colOff>447675</xdr:colOff>
      <xdr:row>275</xdr:row>
      <xdr:rowOff>19050</xdr:rowOff>
    </xdr:to>
    <xdr:sp>
      <xdr:nvSpPr>
        <xdr:cNvPr id="85" name="Rectangle 68" descr="Light downward diagonal"/>
        <xdr:cNvSpPr>
          <a:spLocks/>
        </xdr:cNvSpPr>
      </xdr:nvSpPr>
      <xdr:spPr>
        <a:xfrm>
          <a:off x="1676400" y="49739550"/>
          <a:ext cx="123825" cy="3524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273</xdr:row>
      <xdr:rowOff>0</xdr:rowOff>
    </xdr:from>
    <xdr:to>
      <xdr:col>5</xdr:col>
      <xdr:colOff>219075</xdr:colOff>
      <xdr:row>275</xdr:row>
      <xdr:rowOff>0</xdr:rowOff>
    </xdr:to>
    <xdr:sp>
      <xdr:nvSpPr>
        <xdr:cNvPr id="86" name="Rectangle 69" descr="Narrow horizontal"/>
        <xdr:cNvSpPr>
          <a:spLocks/>
        </xdr:cNvSpPr>
      </xdr:nvSpPr>
      <xdr:spPr>
        <a:xfrm>
          <a:off x="3810000" y="49749075"/>
          <a:ext cx="123825" cy="32385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274</xdr:row>
      <xdr:rowOff>0</xdr:rowOff>
    </xdr:from>
    <xdr:to>
      <xdr:col>9</xdr:col>
      <xdr:colOff>409575</xdr:colOff>
      <xdr:row>274</xdr:row>
      <xdr:rowOff>0</xdr:rowOff>
    </xdr:to>
    <xdr:sp>
      <xdr:nvSpPr>
        <xdr:cNvPr id="87" name="AutoShape 70"/>
        <xdr:cNvSpPr>
          <a:spLocks/>
        </xdr:cNvSpPr>
      </xdr:nvSpPr>
      <xdr:spPr>
        <a:xfrm>
          <a:off x="6143625" y="499110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274</xdr:row>
      <xdr:rowOff>38100</xdr:rowOff>
    </xdr:from>
    <xdr:to>
      <xdr:col>9</xdr:col>
      <xdr:colOff>419100</xdr:colOff>
      <xdr:row>274</xdr:row>
      <xdr:rowOff>38100</xdr:rowOff>
    </xdr:to>
    <xdr:sp>
      <xdr:nvSpPr>
        <xdr:cNvPr id="88" name="Line 71"/>
        <xdr:cNvSpPr>
          <a:spLocks/>
        </xdr:cNvSpPr>
      </xdr:nvSpPr>
      <xdr:spPr>
        <a:xfrm>
          <a:off x="6086475" y="49949100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265</xdr:row>
      <xdr:rowOff>76200</xdr:rowOff>
    </xdr:from>
    <xdr:to>
      <xdr:col>3</xdr:col>
      <xdr:colOff>1076325</xdr:colOff>
      <xdr:row>266</xdr:row>
      <xdr:rowOff>628650</xdr:rowOff>
    </xdr:to>
    <xdr:pic>
      <xdr:nvPicPr>
        <xdr:cNvPr id="89" name="Picture 1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4760595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274</xdr:row>
      <xdr:rowOff>123825</xdr:rowOff>
    </xdr:from>
    <xdr:to>
      <xdr:col>16</xdr:col>
      <xdr:colOff>104775</xdr:colOff>
      <xdr:row>292</xdr:row>
      <xdr:rowOff>76200</xdr:rowOff>
    </xdr:to>
    <xdr:graphicFrame>
      <xdr:nvGraphicFramePr>
        <xdr:cNvPr id="90" name="Chart 136"/>
        <xdr:cNvGraphicFramePr/>
      </xdr:nvGraphicFramePr>
      <xdr:xfrm>
        <a:off x="4752975" y="50034825"/>
        <a:ext cx="4619625" cy="28670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133350</xdr:colOff>
      <xdr:row>379</xdr:row>
      <xdr:rowOff>57150</xdr:rowOff>
    </xdr:from>
    <xdr:to>
      <xdr:col>7</xdr:col>
      <xdr:colOff>28575</xdr:colOff>
      <xdr:row>395</xdr:row>
      <xdr:rowOff>133350</xdr:rowOff>
    </xdr:to>
    <xdr:graphicFrame>
      <xdr:nvGraphicFramePr>
        <xdr:cNvPr id="91" name="Chart 77"/>
        <xdr:cNvGraphicFramePr/>
      </xdr:nvGraphicFramePr>
      <xdr:xfrm>
        <a:off x="266700" y="68189475"/>
        <a:ext cx="4486275" cy="2667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5.57421875" style="0" customWidth="1"/>
    <col min="3" max="3" width="12.7109375" style="0" customWidth="1"/>
    <col min="4" max="4" width="27.8515625" style="0" customWidth="1"/>
    <col min="5" max="17" width="7.57421875" style="0" customWidth="1"/>
    <col min="18" max="18" width="2.00390625" style="0" customWidth="1"/>
  </cols>
  <sheetData>
    <row r="1" spans="4:8" ht="23.25" customHeight="1">
      <c r="D1" s="33"/>
      <c r="G1" s="6"/>
      <c r="H1" s="32"/>
    </row>
    <row r="2" ht="12.75" customHeight="1"/>
    <row r="3" ht="55.5" customHeight="1">
      <c r="D3" s="1"/>
    </row>
    <row r="4" ht="42.75" customHeight="1">
      <c r="I4" s="32"/>
    </row>
    <row r="23" spans="5:16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5:16" ht="12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5:16" ht="12.75">
      <c r="E25" s="2"/>
      <c r="G25" s="2"/>
      <c r="I25" s="2"/>
      <c r="K25" s="2"/>
      <c r="L25" s="2"/>
      <c r="M25" s="2"/>
      <c r="N25" s="2"/>
      <c r="O25" s="2"/>
      <c r="P25" s="2"/>
    </row>
    <row r="26" spans="5:16" ht="12.75">
      <c r="E26" s="2"/>
      <c r="G26" s="2"/>
      <c r="I26" s="2"/>
      <c r="K26" s="2"/>
      <c r="L26" s="2"/>
      <c r="M26" s="2"/>
      <c r="N26" s="2"/>
      <c r="O26" s="2"/>
      <c r="P26" s="2"/>
    </row>
    <row r="27" spans="5:16" ht="12.75">
      <c r="E27" s="2"/>
      <c r="G27" s="2"/>
      <c r="I27" s="2"/>
      <c r="K27" s="2"/>
      <c r="L27" s="2"/>
      <c r="M27" s="2"/>
      <c r="N27" s="2"/>
      <c r="O27" s="2"/>
      <c r="P27" s="2"/>
    </row>
    <row r="28" spans="5:16" ht="12.75">
      <c r="E28" s="2"/>
      <c r="G28" s="2"/>
      <c r="I28" s="2"/>
      <c r="K28" s="2"/>
      <c r="L28" s="2"/>
      <c r="M28" s="2"/>
      <c r="N28" s="2"/>
      <c r="O28" s="2"/>
      <c r="P28" s="2"/>
    </row>
    <row r="29" spans="5:16" ht="12.75">
      <c r="E29" s="2"/>
      <c r="G29" s="2"/>
      <c r="I29" s="2"/>
      <c r="K29" s="2"/>
      <c r="L29" s="2"/>
      <c r="M29" s="2"/>
      <c r="N29" s="2"/>
      <c r="O29" s="2"/>
      <c r="P29" s="2"/>
    </row>
    <row r="30" spans="5:16" ht="12.75">
      <c r="E30" s="2"/>
      <c r="G30" s="2"/>
      <c r="I30" s="2"/>
      <c r="K30" s="2"/>
      <c r="L30" s="2"/>
      <c r="M30" s="2"/>
      <c r="N30" s="2"/>
      <c r="O30" s="2"/>
      <c r="P30" s="2"/>
    </row>
    <row r="31" spans="5:16" ht="12.75">
      <c r="E31" s="2"/>
      <c r="G31" s="2"/>
      <c r="I31" s="2"/>
      <c r="K31" s="2"/>
      <c r="L31" s="2"/>
      <c r="M31" s="2"/>
      <c r="N31" s="2"/>
      <c r="O31" s="2"/>
      <c r="P31" s="2"/>
    </row>
    <row r="32" spans="5:16" ht="12.75">
      <c r="E32" s="2"/>
      <c r="G32" s="2"/>
      <c r="I32" s="2"/>
      <c r="K32" s="2"/>
      <c r="L32" s="2"/>
      <c r="M32" s="2"/>
      <c r="N32" s="2"/>
      <c r="O32" s="2"/>
      <c r="P32" s="2"/>
    </row>
    <row r="33" spans="5:16" ht="12.75">
      <c r="E33" s="2"/>
      <c r="G33" s="2"/>
      <c r="I33" s="2"/>
      <c r="K33" s="2"/>
      <c r="L33" s="2"/>
      <c r="M33" s="2"/>
      <c r="N33" s="2"/>
      <c r="O33" s="2"/>
      <c r="P33" s="2"/>
    </row>
    <row r="34" spans="5:16" ht="12.75">
      <c r="E34" s="2"/>
      <c r="G34" s="2"/>
      <c r="I34" s="2"/>
      <c r="K34" s="2"/>
      <c r="L34" s="2"/>
      <c r="M34" s="2"/>
      <c r="N34" s="2"/>
      <c r="O34" s="2"/>
      <c r="P34" s="2"/>
    </row>
    <row r="35" spans="3:16" ht="12.75">
      <c r="C35" s="10"/>
      <c r="E35" s="2"/>
      <c r="G35" s="2"/>
      <c r="I35" s="2"/>
      <c r="K35" s="2"/>
      <c r="L35" s="2"/>
      <c r="M35" s="2"/>
      <c r="N35" s="2"/>
      <c r="O35" s="2"/>
      <c r="P35" s="2"/>
    </row>
    <row r="36" spans="5:16" ht="12.75">
      <c r="E36" s="2"/>
      <c r="G36" s="2"/>
      <c r="I36" s="2"/>
      <c r="K36" s="2"/>
      <c r="L36" s="2"/>
      <c r="M36" s="2"/>
      <c r="N36" s="2"/>
      <c r="O36" s="2"/>
      <c r="P36" s="2"/>
    </row>
    <row r="37" spans="5:16" ht="12.75">
      <c r="E37" s="2"/>
      <c r="G37" s="2"/>
      <c r="I37" s="2"/>
      <c r="K37" s="2"/>
      <c r="L37" s="2"/>
      <c r="M37" s="2"/>
      <c r="N37" s="2"/>
      <c r="O37" s="2"/>
      <c r="P37" s="2"/>
    </row>
    <row r="38" spans="5:16" ht="12.75">
      <c r="E38" s="2"/>
      <c r="G38" s="2"/>
      <c r="I38" s="2"/>
      <c r="K38" s="2"/>
      <c r="L38" s="2"/>
      <c r="M38" s="2"/>
      <c r="N38" s="2"/>
      <c r="O38" s="2"/>
      <c r="P38" s="2"/>
    </row>
    <row r="39" spans="5:16" ht="12.75">
      <c r="E39" s="2"/>
      <c r="G39" s="2"/>
      <c r="I39" s="2"/>
      <c r="K39" s="2"/>
      <c r="L39" s="2"/>
      <c r="M39" s="2"/>
      <c r="N39" s="2"/>
      <c r="O39" s="2"/>
      <c r="P39" s="2"/>
    </row>
    <row r="40" spans="5:16" ht="12.75">
      <c r="E40" s="2"/>
      <c r="G40" s="2"/>
      <c r="I40" s="2"/>
      <c r="K40" s="2"/>
      <c r="L40" s="2"/>
      <c r="M40" s="2"/>
      <c r="N40" s="2"/>
      <c r="O40" s="2"/>
      <c r="P40" s="2"/>
    </row>
    <row r="41" spans="5:16" ht="12.75">
      <c r="E41" s="2"/>
      <c r="G41" s="2"/>
      <c r="I41" s="2"/>
      <c r="K41" s="2"/>
      <c r="L41" s="2"/>
      <c r="M41" s="2"/>
      <c r="N41" s="2"/>
      <c r="O41" s="2"/>
      <c r="P41" s="2"/>
    </row>
    <row r="42" spans="5:16" ht="12.75">
      <c r="E42" s="2"/>
      <c r="G42" s="2"/>
      <c r="I42" s="2"/>
      <c r="K42" s="2"/>
      <c r="L42" s="2"/>
      <c r="M42" s="2"/>
      <c r="N42" s="2"/>
      <c r="O42" s="2"/>
      <c r="P42" s="2"/>
    </row>
    <row r="43" spans="5:16" ht="12.75">
      <c r="E43" s="2"/>
      <c r="G43" s="2"/>
      <c r="I43" s="2"/>
      <c r="K43" s="2"/>
      <c r="L43" s="2"/>
      <c r="M43" s="2"/>
      <c r="N43" s="2"/>
      <c r="O43" s="2"/>
      <c r="P43" s="2"/>
    </row>
    <row r="44" spans="5:16" ht="12.75">
      <c r="E44" s="2"/>
      <c r="G44" s="2"/>
      <c r="I44" s="2"/>
      <c r="K44" s="2"/>
      <c r="L44" s="2"/>
      <c r="M44" s="2"/>
      <c r="N44" s="2"/>
      <c r="O44" s="2"/>
      <c r="P44" s="2"/>
    </row>
    <row r="45" spans="5:16" ht="26.25" thickBot="1">
      <c r="E45" s="52" t="s">
        <v>34</v>
      </c>
      <c r="F45" s="3" t="s">
        <v>35</v>
      </c>
      <c r="G45" s="57" t="s">
        <v>36</v>
      </c>
      <c r="H45" s="57" t="s">
        <v>38</v>
      </c>
      <c r="I45" s="57" t="s">
        <v>41</v>
      </c>
      <c r="J45" s="57" t="s">
        <v>42</v>
      </c>
      <c r="K45" s="79" t="s">
        <v>43</v>
      </c>
      <c r="L45" s="79" t="s">
        <v>44</v>
      </c>
      <c r="M45" s="79" t="s">
        <v>54</v>
      </c>
      <c r="N45" s="79" t="s">
        <v>55</v>
      </c>
      <c r="O45" s="79" t="s">
        <v>57</v>
      </c>
      <c r="P45" s="57" t="s">
        <v>58</v>
      </c>
    </row>
    <row r="46" spans="2:16" ht="14.25" thickBot="1" thickTop="1">
      <c r="B46" s="101" t="s">
        <v>20</v>
      </c>
      <c r="C46" s="104" t="s">
        <v>1</v>
      </c>
      <c r="D46" s="12" t="s">
        <v>3</v>
      </c>
      <c r="E46" s="50">
        <f aca="true" t="shared" si="0" ref="E46:P46">E408*0.391+E399</f>
        <v>1808.0296999999998</v>
      </c>
      <c r="F46" s="50">
        <f t="shared" si="0"/>
        <v>1883.7477000000001</v>
      </c>
      <c r="G46" s="50">
        <f t="shared" si="0"/>
        <v>1871.8962000000001</v>
      </c>
      <c r="H46" s="50">
        <f t="shared" si="0"/>
        <v>1971.5668</v>
      </c>
      <c r="I46" s="50">
        <f t="shared" si="0"/>
        <v>2092.7253</v>
      </c>
      <c r="J46" s="50">
        <f t="shared" si="0"/>
        <v>2117.8779000000004</v>
      </c>
      <c r="K46" s="50">
        <f t="shared" si="0"/>
        <v>2151.917</v>
      </c>
      <c r="L46" s="50">
        <f t="shared" si="0"/>
        <v>2197.827</v>
      </c>
      <c r="M46" s="75">
        <f t="shared" si="0"/>
        <v>2223.1301</v>
      </c>
      <c r="N46" s="49">
        <f t="shared" si="0"/>
        <v>2187.1533</v>
      </c>
      <c r="O46" s="95">
        <f t="shared" si="0"/>
        <v>1995.0022999999999</v>
      </c>
      <c r="P46" s="50">
        <f t="shared" si="0"/>
        <v>1920.9462</v>
      </c>
    </row>
    <row r="47" spans="2:16" ht="14.25" thickBot="1" thickTop="1">
      <c r="B47" s="102"/>
      <c r="C47" s="107"/>
      <c r="D47" s="4" t="s">
        <v>6</v>
      </c>
      <c r="E47" s="49">
        <v>3.6</v>
      </c>
      <c r="F47" s="37">
        <f aca="true" t="shared" si="1" ref="F47:P47">(F46/E46-1)*100</f>
        <v>4.187873683712184</v>
      </c>
      <c r="G47" s="50">
        <f t="shared" si="1"/>
        <v>-0.6291447628575697</v>
      </c>
      <c r="H47" s="50">
        <f t="shared" si="1"/>
        <v>5.324579429137155</v>
      </c>
      <c r="I47" s="50">
        <f t="shared" si="1"/>
        <v>6.145290131686121</v>
      </c>
      <c r="J47" s="75">
        <f t="shared" si="1"/>
        <v>1.2019064327267515</v>
      </c>
      <c r="K47" s="49">
        <f t="shared" si="1"/>
        <v>1.6072267433358434</v>
      </c>
      <c r="L47" s="49">
        <f t="shared" si="1"/>
        <v>2.133446596685662</v>
      </c>
      <c r="M47" s="49">
        <f t="shared" si="1"/>
        <v>1.1512780578271098</v>
      </c>
      <c r="N47" s="49">
        <f t="shared" si="1"/>
        <v>-1.6182948537289743</v>
      </c>
      <c r="O47" s="95">
        <f t="shared" si="1"/>
        <v>-8.785438130925716</v>
      </c>
      <c r="P47" s="50">
        <f t="shared" si="1"/>
        <v>-3.7120809334405203</v>
      </c>
    </row>
    <row r="48" spans="2:16" ht="14.25" thickBot="1" thickTop="1">
      <c r="B48" s="102"/>
      <c r="C48" s="108"/>
      <c r="D48" s="4" t="s">
        <v>4</v>
      </c>
      <c r="E48" s="49">
        <v>14.4</v>
      </c>
      <c r="F48" s="37">
        <v>15.2</v>
      </c>
      <c r="G48" s="50">
        <v>9.9</v>
      </c>
      <c r="H48" s="50">
        <v>13</v>
      </c>
      <c r="I48" s="50">
        <f aca="true" t="shared" si="2" ref="I48:P48">(I46/E46-1)*100</f>
        <v>15.74617939074785</v>
      </c>
      <c r="J48" s="75">
        <f t="shared" si="2"/>
        <v>12.428957444778854</v>
      </c>
      <c r="K48" s="49">
        <f t="shared" si="2"/>
        <v>14.959205537144626</v>
      </c>
      <c r="L48" s="49">
        <f t="shared" si="2"/>
        <v>11.47616200475683</v>
      </c>
      <c r="M48" s="49">
        <f t="shared" si="2"/>
        <v>6.231338628151528</v>
      </c>
      <c r="N48" s="49">
        <f t="shared" si="2"/>
        <v>3.270981769062309</v>
      </c>
      <c r="O48" s="95">
        <f t="shared" si="2"/>
        <v>-7.291856516770867</v>
      </c>
      <c r="P48" s="50">
        <f t="shared" si="2"/>
        <v>-12.597934232312191</v>
      </c>
    </row>
    <row r="49" spans="2:16" ht="14.25" thickBot="1" thickTop="1">
      <c r="B49" s="102"/>
      <c r="C49" s="104" t="s">
        <v>2</v>
      </c>
      <c r="D49" s="12" t="s">
        <v>3</v>
      </c>
      <c r="E49" s="50">
        <f aca="true" t="shared" si="3" ref="E49:P49">E411*0.391+E402</f>
        <v>1600.3097999999998</v>
      </c>
      <c r="F49" s="50">
        <f t="shared" si="3"/>
        <v>1628.3447999999999</v>
      </c>
      <c r="G49" s="50">
        <f t="shared" si="3"/>
        <v>1629.8831999999998</v>
      </c>
      <c r="H49" s="50">
        <f t="shared" si="3"/>
        <v>1760.2230000000002</v>
      </c>
      <c r="I49" s="50">
        <f t="shared" si="3"/>
        <v>1881.2493</v>
      </c>
      <c r="J49" s="50">
        <f t="shared" si="3"/>
        <v>1914.5364999999997</v>
      </c>
      <c r="K49" s="50">
        <f t="shared" si="3"/>
        <v>1946.5967</v>
      </c>
      <c r="L49" s="50">
        <f t="shared" si="3"/>
        <v>1962.1375</v>
      </c>
      <c r="M49" s="75">
        <f t="shared" si="3"/>
        <v>1937.0434</v>
      </c>
      <c r="N49" s="49">
        <f t="shared" si="3"/>
        <v>1493.2261999999998</v>
      </c>
      <c r="O49" s="95">
        <f t="shared" si="3"/>
        <v>1133.2818000000002</v>
      </c>
      <c r="P49" s="50">
        <f t="shared" si="3"/>
        <v>1494.8554000000001</v>
      </c>
    </row>
    <row r="50" spans="2:16" ht="14.25" thickBot="1" thickTop="1">
      <c r="B50" s="102"/>
      <c r="C50" s="107"/>
      <c r="D50" s="4" t="s">
        <v>6</v>
      </c>
      <c r="E50" s="49">
        <v>0.6</v>
      </c>
      <c r="F50" s="37">
        <f aca="true" t="shared" si="4" ref="F50:P50">(F49/E49-1)*100</f>
        <v>1.7518482983732264</v>
      </c>
      <c r="G50" s="50">
        <f t="shared" si="4"/>
        <v>0.09447630501844273</v>
      </c>
      <c r="H50" s="50">
        <f t="shared" si="4"/>
        <v>7.996879776415899</v>
      </c>
      <c r="I50" s="50">
        <f t="shared" si="4"/>
        <v>6.8756231454764505</v>
      </c>
      <c r="J50" s="75">
        <f t="shared" si="4"/>
        <v>1.7694199274917777</v>
      </c>
      <c r="K50" s="49">
        <f t="shared" si="4"/>
        <v>1.674567186366005</v>
      </c>
      <c r="L50" s="49">
        <f t="shared" si="4"/>
        <v>0.798357461512178</v>
      </c>
      <c r="M50" s="49">
        <f t="shared" si="4"/>
        <v>-1.2789164877588854</v>
      </c>
      <c r="N50" s="49">
        <f t="shared" si="4"/>
        <v>-22.9120937610381</v>
      </c>
      <c r="O50" s="95">
        <f t="shared" si="4"/>
        <v>-24.105148972071323</v>
      </c>
      <c r="P50" s="50">
        <f t="shared" si="4"/>
        <v>31.90500368046145</v>
      </c>
    </row>
    <row r="51" spans="2:16" ht="14.25" thickBot="1" thickTop="1">
      <c r="B51" s="102"/>
      <c r="C51" s="108"/>
      <c r="D51" s="4" t="s">
        <v>4</v>
      </c>
      <c r="E51" s="49">
        <v>12.4</v>
      </c>
      <c r="F51" s="37">
        <v>8.5</v>
      </c>
      <c r="G51" s="50">
        <v>6.9</v>
      </c>
      <c r="H51" s="50">
        <v>10.6</v>
      </c>
      <c r="I51" s="50">
        <f aca="true" t="shared" si="5" ref="I51:P51">(I49/E49-1)*100</f>
        <v>17.555319601242214</v>
      </c>
      <c r="J51" s="75">
        <f t="shared" si="5"/>
        <v>17.575620347729792</v>
      </c>
      <c r="K51" s="49">
        <f t="shared" si="5"/>
        <v>19.431668477839416</v>
      </c>
      <c r="L51" s="49">
        <f t="shared" si="5"/>
        <v>11.470961349783515</v>
      </c>
      <c r="M51" s="49">
        <f t="shared" si="5"/>
        <v>2.965800439101818</v>
      </c>
      <c r="N51" s="49">
        <f t="shared" si="5"/>
        <v>-22.0058640825077</v>
      </c>
      <c r="O51" s="95">
        <f t="shared" si="5"/>
        <v>-41.78137669708367</v>
      </c>
      <c r="P51" s="50">
        <f t="shared" si="5"/>
        <v>-23.81495180638461</v>
      </c>
    </row>
    <row r="52" spans="2:17" ht="13.5" thickTop="1">
      <c r="B52" s="103"/>
      <c r="C52" s="13" t="s">
        <v>17</v>
      </c>
      <c r="D52" s="4" t="s">
        <v>8</v>
      </c>
      <c r="E52" s="48">
        <f aca="true" t="shared" si="6" ref="E52:P52">100*E49/E46</f>
        <v>88.51125620336879</v>
      </c>
      <c r="F52" s="37">
        <f t="shared" si="6"/>
        <v>86.44176712199832</v>
      </c>
      <c r="G52" s="51">
        <f t="shared" si="6"/>
        <v>87.07123824494113</v>
      </c>
      <c r="H52" s="51">
        <f t="shared" si="6"/>
        <v>89.28041393271586</v>
      </c>
      <c r="I52" s="51">
        <f t="shared" si="6"/>
        <v>89.89470811099766</v>
      </c>
      <c r="J52" s="51">
        <f t="shared" si="6"/>
        <v>90.39881383152444</v>
      </c>
      <c r="K52" s="77">
        <f t="shared" si="6"/>
        <v>90.45872587093277</v>
      </c>
      <c r="L52" s="86">
        <f t="shared" si="6"/>
        <v>89.27624876753265</v>
      </c>
      <c r="M52" s="48">
        <f t="shared" si="6"/>
        <v>87.13135592019559</v>
      </c>
      <c r="N52" s="8">
        <f t="shared" si="6"/>
        <v>68.27258976314097</v>
      </c>
      <c r="O52" s="77">
        <f t="shared" si="6"/>
        <v>56.80603977248549</v>
      </c>
      <c r="P52" s="51">
        <f t="shared" si="6"/>
        <v>77.81870205422723</v>
      </c>
      <c r="Q52" s="38"/>
    </row>
    <row r="53" spans="2:16" ht="12.75">
      <c r="B53" s="5"/>
      <c r="E53" s="2"/>
      <c r="G53" s="2"/>
      <c r="I53" s="2"/>
      <c r="K53" s="2"/>
      <c r="L53" s="2"/>
      <c r="M53" s="2"/>
      <c r="N53" s="2"/>
      <c r="O53" s="2"/>
      <c r="P53" s="2"/>
    </row>
    <row r="54" spans="2:16" ht="12.75">
      <c r="B54" s="5"/>
      <c r="E54" s="2"/>
      <c r="G54" s="2"/>
      <c r="I54" s="59" t="s">
        <v>37</v>
      </c>
      <c r="J54" s="58"/>
      <c r="K54" s="2"/>
      <c r="L54" s="2"/>
      <c r="M54" s="2"/>
      <c r="N54" s="2"/>
      <c r="O54" s="2"/>
      <c r="P54" s="2"/>
    </row>
    <row r="55" spans="2:16" ht="13.5" thickBot="1">
      <c r="B55" s="101" t="s">
        <v>32</v>
      </c>
      <c r="C55" s="104" t="s">
        <v>1</v>
      </c>
      <c r="D55" s="12" t="s">
        <v>5</v>
      </c>
      <c r="E55" s="55">
        <v>242.9</v>
      </c>
      <c r="F55" s="7">
        <v>252.9</v>
      </c>
      <c r="G55" s="7">
        <v>338.5</v>
      </c>
      <c r="H55" s="7">
        <v>359.3</v>
      </c>
      <c r="I55" s="7">
        <v>355.3</v>
      </c>
      <c r="J55" s="7">
        <v>362</v>
      </c>
      <c r="K55" s="7">
        <v>363</v>
      </c>
      <c r="L55" s="7">
        <v>362.9</v>
      </c>
      <c r="M55" s="55">
        <v>362.1</v>
      </c>
      <c r="N55" s="49">
        <v>352.4</v>
      </c>
      <c r="O55" s="99">
        <v>334.2</v>
      </c>
      <c r="P55" s="50">
        <v>324.1</v>
      </c>
    </row>
    <row r="56" spans="2:16" ht="14.25" thickBot="1" thickTop="1">
      <c r="B56" s="109"/>
      <c r="C56" s="105"/>
      <c r="D56" s="4" t="s">
        <v>6</v>
      </c>
      <c r="E56" s="37">
        <v>3.9</v>
      </c>
      <c r="F56" s="50">
        <f>(F55/E55-1)*100</f>
        <v>4.116920543433511</v>
      </c>
      <c r="G56" s="51" t="s">
        <v>28</v>
      </c>
      <c r="H56" s="51">
        <f aca="true" t="shared" si="7" ref="H56:P56">(H55/G55-1)*100</f>
        <v>6.144756277695729</v>
      </c>
      <c r="I56" s="51">
        <f t="shared" si="7"/>
        <v>-1.1132758140829369</v>
      </c>
      <c r="J56" s="51">
        <f t="shared" si="7"/>
        <v>1.8857303687024984</v>
      </c>
      <c r="K56" s="51">
        <f t="shared" si="7"/>
        <v>0.2762430939226457</v>
      </c>
      <c r="L56" s="78">
        <f t="shared" si="7"/>
        <v>-0.027548209366401455</v>
      </c>
      <c r="M56" s="8">
        <f t="shared" si="7"/>
        <v>-0.22044640396802206</v>
      </c>
      <c r="N56" s="78">
        <f t="shared" si="7"/>
        <v>-2.6788180060756783</v>
      </c>
      <c r="O56" s="96">
        <f t="shared" si="7"/>
        <v>-5.1645856980703675</v>
      </c>
      <c r="P56" s="51">
        <f t="shared" si="7"/>
        <v>-3.022142429682817</v>
      </c>
    </row>
    <row r="57" spans="2:16" ht="12.75" customHeight="1" thickTop="1">
      <c r="B57" s="109"/>
      <c r="C57" s="106"/>
      <c r="D57" s="14" t="s">
        <v>4</v>
      </c>
      <c r="E57" s="15"/>
      <c r="F57" s="15"/>
      <c r="G57" s="15" t="s">
        <v>28</v>
      </c>
      <c r="H57" s="15" t="s">
        <v>28</v>
      </c>
      <c r="I57" s="15" t="s">
        <v>28</v>
      </c>
      <c r="J57" s="15" t="s">
        <v>28</v>
      </c>
      <c r="K57" s="15">
        <f aca="true" t="shared" si="8" ref="K57:P57">(K55/G55-1)*100</f>
        <v>7.237813884785815</v>
      </c>
      <c r="L57" s="73">
        <f t="shared" si="8"/>
        <v>1.001948232674632</v>
      </c>
      <c r="M57" s="7">
        <f t="shared" si="8"/>
        <v>1.9138755980861344</v>
      </c>
      <c r="N57" s="74">
        <f t="shared" si="8"/>
        <v>-2.6519337016574607</v>
      </c>
      <c r="O57" s="94">
        <f t="shared" si="8"/>
        <v>-7.933884297520666</v>
      </c>
      <c r="P57" s="74">
        <f t="shared" si="8"/>
        <v>-10.691650592449697</v>
      </c>
    </row>
    <row r="58" spans="2:16" ht="13.5" thickBot="1">
      <c r="B58" s="109"/>
      <c r="C58" s="104" t="s">
        <v>2</v>
      </c>
      <c r="D58" s="12" t="s">
        <v>5</v>
      </c>
      <c r="E58" s="55">
        <v>228.8</v>
      </c>
      <c r="F58" s="7">
        <v>231</v>
      </c>
      <c r="G58" s="7">
        <v>300.6</v>
      </c>
      <c r="H58" s="7">
        <v>311.8</v>
      </c>
      <c r="I58" s="7">
        <v>304.6</v>
      </c>
      <c r="J58" s="7">
        <v>307.1</v>
      </c>
      <c r="K58" s="7">
        <v>296.4</v>
      </c>
      <c r="L58" s="7">
        <v>304.5</v>
      </c>
      <c r="M58" s="56">
        <v>307.8</v>
      </c>
      <c r="N58" s="49">
        <v>244.8</v>
      </c>
      <c r="O58" s="99">
        <v>142.4</v>
      </c>
      <c r="P58" s="50">
        <v>211.1</v>
      </c>
    </row>
    <row r="59" spans="2:16" ht="14.25" thickBot="1" thickTop="1">
      <c r="B59" s="109"/>
      <c r="C59" s="107"/>
      <c r="D59" s="4" t="s">
        <v>7</v>
      </c>
      <c r="E59" s="37">
        <v>3.8</v>
      </c>
      <c r="F59" s="50">
        <f>(F58/E58-1)*100</f>
        <v>0.9615384615384581</v>
      </c>
      <c r="G59" s="51" t="s">
        <v>28</v>
      </c>
      <c r="H59" s="50">
        <f aca="true" t="shared" si="9" ref="H59:P59">(H58/G58-1)*100</f>
        <v>3.725881570192935</v>
      </c>
      <c r="I59" s="50">
        <f t="shared" si="9"/>
        <v>-2.309172546504168</v>
      </c>
      <c r="J59" s="50">
        <f t="shared" si="9"/>
        <v>0.820748522652659</v>
      </c>
      <c r="K59" s="50">
        <f t="shared" si="9"/>
        <v>-3.4842070986649487</v>
      </c>
      <c r="L59" s="75">
        <f t="shared" si="9"/>
        <v>2.7327935222672073</v>
      </c>
      <c r="M59" s="7">
        <f t="shared" si="9"/>
        <v>1.0837438423645374</v>
      </c>
      <c r="N59" s="75">
        <f t="shared" si="9"/>
        <v>-20.467836257309948</v>
      </c>
      <c r="O59" s="95">
        <f t="shared" si="9"/>
        <v>-41.83006535947712</v>
      </c>
      <c r="P59" s="50">
        <f t="shared" si="9"/>
        <v>48.244382022471896</v>
      </c>
    </row>
    <row r="60" spans="2:16" ht="14.25" thickBot="1" thickTop="1">
      <c r="B60" s="109"/>
      <c r="C60" s="108"/>
      <c r="D60" s="4" t="s">
        <v>4</v>
      </c>
      <c r="E60" s="15"/>
      <c r="F60" s="15"/>
      <c r="G60" s="15" t="s">
        <v>28</v>
      </c>
      <c r="H60" s="15" t="s">
        <v>28</v>
      </c>
      <c r="I60" s="15" t="s">
        <v>28</v>
      </c>
      <c r="J60" s="15" t="s">
        <v>28</v>
      </c>
      <c r="K60" s="15">
        <f aca="true" t="shared" si="10" ref="K60:P60">(K58/G58-1)*100</f>
        <v>-1.39720558882237</v>
      </c>
      <c r="L60" s="73">
        <f t="shared" si="10"/>
        <v>-2.3412443874278432</v>
      </c>
      <c r="M60" s="7">
        <f t="shared" si="10"/>
        <v>1.050558108995392</v>
      </c>
      <c r="N60" s="88">
        <f t="shared" si="10"/>
        <v>-20.286551611852822</v>
      </c>
      <c r="O60" s="95">
        <f t="shared" si="10"/>
        <v>-51.95681511470984</v>
      </c>
      <c r="P60" s="74">
        <f t="shared" si="10"/>
        <v>-30.67323481116585</v>
      </c>
    </row>
    <row r="61" spans="2:16" ht="14.25" thickBot="1" thickTop="1">
      <c r="B61" s="110"/>
      <c r="C61" s="13" t="s">
        <v>17</v>
      </c>
      <c r="D61" s="4" t="s">
        <v>8</v>
      </c>
      <c r="E61" s="8">
        <f>100*E58/E55</f>
        <v>94.19514203375874</v>
      </c>
      <c r="F61" s="8">
        <f>100*F58/F55</f>
        <v>91.34045077105576</v>
      </c>
      <c r="G61" s="8">
        <f>100*G58/G55</f>
        <v>88.80354505169868</v>
      </c>
      <c r="H61" s="8">
        <f>100*H58/H55</f>
        <v>86.7798497077651</v>
      </c>
      <c r="I61" s="8">
        <f aca="true" t="shared" si="11" ref="I61:N61">100*I58/I55</f>
        <v>85.73036870250493</v>
      </c>
      <c r="J61" s="8">
        <f t="shared" si="11"/>
        <v>84.83425414364642</v>
      </c>
      <c r="K61" s="8">
        <f t="shared" si="11"/>
        <v>81.65289256198346</v>
      </c>
      <c r="L61" s="48">
        <f t="shared" si="11"/>
        <v>83.90741251033343</v>
      </c>
      <c r="M61" s="8">
        <f t="shared" si="11"/>
        <v>85.00414250207125</v>
      </c>
      <c r="N61" s="78">
        <f t="shared" si="11"/>
        <v>69.46651532349603</v>
      </c>
      <c r="O61" s="96">
        <f>100*O58/O55</f>
        <v>42.60921603830042</v>
      </c>
      <c r="P61" s="51">
        <f>100*P58/P55</f>
        <v>65.13421783400184</v>
      </c>
    </row>
    <row r="62" spans="2:16" ht="13.5" thickTop="1">
      <c r="B62" s="5"/>
      <c r="C62" s="9"/>
      <c r="D62" s="5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1"/>
      <c r="P62" s="11"/>
    </row>
    <row r="63" ht="13.5" thickBot="1">
      <c r="B63" s="5"/>
    </row>
    <row r="64" spans="2:16" ht="14.25" thickBot="1" thickTop="1">
      <c r="B64" s="125" t="s">
        <v>31</v>
      </c>
      <c r="C64" s="104" t="s">
        <v>1</v>
      </c>
      <c r="D64" s="12" t="s">
        <v>5</v>
      </c>
      <c r="E64" s="37">
        <f aca="true" t="shared" si="12" ref="E64:P64">E46+0.563*E55</f>
        <v>1944.7823999999998</v>
      </c>
      <c r="F64" s="50">
        <f t="shared" si="12"/>
        <v>2026.1304</v>
      </c>
      <c r="G64" s="50">
        <f t="shared" si="12"/>
        <v>2062.4717</v>
      </c>
      <c r="H64" s="50">
        <f t="shared" si="12"/>
        <v>2173.8527</v>
      </c>
      <c r="I64" s="50">
        <f t="shared" si="12"/>
        <v>2292.7592</v>
      </c>
      <c r="J64" s="75">
        <f t="shared" si="12"/>
        <v>2321.6839000000004</v>
      </c>
      <c r="K64" s="49">
        <f t="shared" si="12"/>
        <v>2356.286</v>
      </c>
      <c r="L64" s="49">
        <f t="shared" si="12"/>
        <v>2402.1397</v>
      </c>
      <c r="M64" s="49">
        <f t="shared" si="12"/>
        <v>2426.9924</v>
      </c>
      <c r="N64" s="49">
        <f t="shared" si="12"/>
        <v>2385.5544999999997</v>
      </c>
      <c r="O64" s="95">
        <f t="shared" si="12"/>
        <v>2183.1569</v>
      </c>
      <c r="P64" s="50">
        <f t="shared" si="12"/>
        <v>2103.4145</v>
      </c>
    </row>
    <row r="65" spans="2:16" ht="14.25" thickBot="1" thickTop="1">
      <c r="B65" s="126"/>
      <c r="C65" s="105"/>
      <c r="D65" s="4" t="s">
        <v>6</v>
      </c>
      <c r="E65" s="37">
        <v>3.7</v>
      </c>
      <c r="F65" s="50">
        <f aca="true" t="shared" si="13" ref="F65:P65">(F64/E64-1)*100</f>
        <v>4.182884419357147</v>
      </c>
      <c r="G65" s="50">
        <f t="shared" si="13"/>
        <v>1.7936308541641743</v>
      </c>
      <c r="H65" s="50">
        <f t="shared" si="13"/>
        <v>5.400365008644714</v>
      </c>
      <c r="I65" s="50">
        <f t="shared" si="13"/>
        <v>5.469850832119394</v>
      </c>
      <c r="J65" s="75">
        <f t="shared" si="13"/>
        <v>1.2615672853913518</v>
      </c>
      <c r="K65" s="49">
        <f t="shared" si="13"/>
        <v>1.4903880756548915</v>
      </c>
      <c r="L65" s="49">
        <f t="shared" si="13"/>
        <v>1.9460158911099867</v>
      </c>
      <c r="M65" s="49">
        <f t="shared" si="13"/>
        <v>1.0346067716211493</v>
      </c>
      <c r="N65" s="49">
        <f t="shared" si="13"/>
        <v>-1.7073765867581803</v>
      </c>
      <c r="O65" s="95">
        <f t="shared" si="13"/>
        <v>-8.484299981408927</v>
      </c>
      <c r="P65" s="50">
        <f t="shared" si="13"/>
        <v>-3.652618829182641</v>
      </c>
    </row>
    <row r="66" spans="2:16" ht="14.25" thickBot="1" thickTop="1">
      <c r="B66" s="126"/>
      <c r="C66" s="106"/>
      <c r="D66" s="4" t="s">
        <v>4</v>
      </c>
      <c r="E66" s="53"/>
      <c r="F66" s="7"/>
      <c r="G66" s="8" t="s">
        <v>28</v>
      </c>
      <c r="H66" s="8" t="s">
        <v>28</v>
      </c>
      <c r="I66" s="8" t="s">
        <v>28</v>
      </c>
      <c r="J66" s="48" t="s">
        <v>28</v>
      </c>
      <c r="K66" s="48">
        <f aca="true" t="shared" si="14" ref="K66:P66">(K64/G64-1)*100</f>
        <v>14.245737286964966</v>
      </c>
      <c r="L66" s="48">
        <f t="shared" si="14"/>
        <v>10.501493500456593</v>
      </c>
      <c r="M66" s="48">
        <f t="shared" si="14"/>
        <v>5.854657567179333</v>
      </c>
      <c r="N66" s="48">
        <f t="shared" si="14"/>
        <v>2.7510463418383146</v>
      </c>
      <c r="O66" s="96">
        <f t="shared" si="14"/>
        <v>-7.347541851880468</v>
      </c>
      <c r="P66" s="51">
        <f t="shared" si="14"/>
        <v>-12.43579630277124</v>
      </c>
    </row>
    <row r="67" spans="2:16" ht="12.75" customHeight="1" thickBot="1" thickTop="1">
      <c r="B67" s="126"/>
      <c r="C67" s="104" t="s">
        <v>2</v>
      </c>
      <c r="D67" s="12" t="s">
        <v>5</v>
      </c>
      <c r="E67" s="37">
        <f aca="true" t="shared" si="15" ref="E67:P67">E49+0.563*E58</f>
        <v>1729.1241999999997</v>
      </c>
      <c r="F67" s="50">
        <f t="shared" si="15"/>
        <v>1758.3977999999997</v>
      </c>
      <c r="G67" s="50">
        <f t="shared" si="15"/>
        <v>1799.1209999999996</v>
      </c>
      <c r="H67" s="50">
        <f t="shared" si="15"/>
        <v>1935.7664000000002</v>
      </c>
      <c r="I67" s="50">
        <f t="shared" si="15"/>
        <v>2052.7391</v>
      </c>
      <c r="J67" s="75">
        <f t="shared" si="15"/>
        <v>2087.4338</v>
      </c>
      <c r="K67" s="49">
        <f t="shared" si="15"/>
        <v>2113.4699</v>
      </c>
      <c r="L67" s="49">
        <f t="shared" si="15"/>
        <v>2133.571</v>
      </c>
      <c r="M67" s="49">
        <f t="shared" si="15"/>
        <v>2110.3348</v>
      </c>
      <c r="N67" s="49">
        <f t="shared" si="15"/>
        <v>1631.0485999999999</v>
      </c>
      <c r="O67" s="95">
        <f t="shared" si="15"/>
        <v>1213.4530000000002</v>
      </c>
      <c r="P67" s="50">
        <f t="shared" si="15"/>
        <v>1613.7047000000002</v>
      </c>
    </row>
    <row r="68" spans="2:16" ht="14.25" thickBot="1" thickTop="1">
      <c r="B68" s="126"/>
      <c r="C68" s="107"/>
      <c r="D68" s="4" t="s">
        <v>6</v>
      </c>
      <c r="E68" s="37">
        <v>0.8</v>
      </c>
      <c r="F68" s="50">
        <f aca="true" t="shared" si="16" ref="F68:P68">(F67/E67-1)*100</f>
        <v>1.692972662114145</v>
      </c>
      <c r="G68" s="50">
        <f t="shared" si="16"/>
        <v>2.3159264644211808</v>
      </c>
      <c r="H68" s="50">
        <f t="shared" si="16"/>
        <v>7.59512006140779</v>
      </c>
      <c r="I68" s="50">
        <f t="shared" si="16"/>
        <v>6.042707425854665</v>
      </c>
      <c r="J68" s="75">
        <f t="shared" si="16"/>
        <v>1.690166081018285</v>
      </c>
      <c r="K68" s="49">
        <f t="shared" si="16"/>
        <v>1.2472778777463667</v>
      </c>
      <c r="L68" s="49">
        <f t="shared" si="16"/>
        <v>0.9510946903005246</v>
      </c>
      <c r="M68" s="49">
        <f t="shared" si="16"/>
        <v>-1.0890755451775425</v>
      </c>
      <c r="N68" s="49">
        <f t="shared" si="16"/>
        <v>-22.71138209918162</v>
      </c>
      <c r="O68" s="95">
        <f t="shared" si="16"/>
        <v>-25.602891293367936</v>
      </c>
      <c r="P68" s="50">
        <f t="shared" si="16"/>
        <v>32.984524328507156</v>
      </c>
    </row>
    <row r="69" spans="2:16" ht="14.25" thickBot="1" thickTop="1">
      <c r="B69" s="126"/>
      <c r="C69" s="108"/>
      <c r="D69" s="4" t="s">
        <v>4</v>
      </c>
      <c r="E69" s="15"/>
      <c r="F69" s="7"/>
      <c r="G69" s="8" t="s">
        <v>28</v>
      </c>
      <c r="H69" s="8" t="s">
        <v>28</v>
      </c>
      <c r="I69" s="8" t="s">
        <v>28</v>
      </c>
      <c r="J69" s="48" t="s">
        <v>28</v>
      </c>
      <c r="K69" s="48">
        <f aca="true" t="shared" si="17" ref="K69:P69">(K67/G67-1)*100</f>
        <v>17.47236011363329</v>
      </c>
      <c r="L69" s="48">
        <f t="shared" si="17"/>
        <v>10.21841271756756</v>
      </c>
      <c r="M69" s="48">
        <f t="shared" si="17"/>
        <v>2.8057973855518448</v>
      </c>
      <c r="N69" s="48">
        <f t="shared" si="17"/>
        <v>-21.863457418386155</v>
      </c>
      <c r="O69" s="96">
        <f t="shared" si="17"/>
        <v>-42.584798581706785</v>
      </c>
      <c r="P69" s="51">
        <f t="shared" si="17"/>
        <v>-24.366018285775336</v>
      </c>
    </row>
    <row r="70" spans="2:16" ht="13.5" thickTop="1">
      <c r="B70" s="127"/>
      <c r="C70" s="13" t="s">
        <v>17</v>
      </c>
      <c r="D70" s="4" t="s">
        <v>11</v>
      </c>
      <c r="E70" s="37">
        <f>100*E67/E64</f>
        <v>88.91093420014496</v>
      </c>
      <c r="F70" s="8">
        <f>100*F67/F64</f>
        <v>86.78601337801356</v>
      </c>
      <c r="G70" s="8">
        <f>100*G67/G64</f>
        <v>87.23130601016246</v>
      </c>
      <c r="H70" s="8">
        <f>100*H67/H64</f>
        <v>89.0477261867835</v>
      </c>
      <c r="I70" s="8">
        <f aca="true" t="shared" si="18" ref="I70:N70">100*I67/I64</f>
        <v>89.53138646221548</v>
      </c>
      <c r="J70" s="8">
        <f t="shared" si="18"/>
        <v>89.91033620037591</v>
      </c>
      <c r="K70" s="45">
        <f t="shared" si="18"/>
        <v>89.69496487268523</v>
      </c>
      <c r="L70" s="85">
        <f t="shared" si="18"/>
        <v>88.81960528773574</v>
      </c>
      <c r="M70" s="48">
        <f t="shared" si="18"/>
        <v>86.95267442947082</v>
      </c>
      <c r="N70" s="8">
        <f t="shared" si="18"/>
        <v>68.37188586552938</v>
      </c>
      <c r="O70" s="77">
        <f>100*O67/O64</f>
        <v>55.582491574471824</v>
      </c>
      <c r="P70" s="51">
        <f>100*P67/P64</f>
        <v>76.71834058384596</v>
      </c>
    </row>
    <row r="71" ht="13.5" thickBot="1">
      <c r="B71" s="9"/>
    </row>
    <row r="72" spans="2:11" ht="14.25" thickBot="1" thickTop="1">
      <c r="B72" s="9"/>
      <c r="E72" s="87" t="s">
        <v>56</v>
      </c>
      <c r="F72" s="65" t="s">
        <v>46</v>
      </c>
      <c r="J72" s="80" t="s">
        <v>52</v>
      </c>
      <c r="K72" s="65" t="s">
        <v>47</v>
      </c>
    </row>
    <row r="73" spans="2:16" ht="13.5" thickTop="1">
      <c r="B73" s="113"/>
      <c r="C73" s="114"/>
      <c r="D73" s="5"/>
      <c r="E73" s="10"/>
      <c r="F73" s="10"/>
      <c r="G73" s="10"/>
      <c r="H73" s="10"/>
      <c r="I73" s="10"/>
      <c r="J73" s="10"/>
      <c r="K73" s="43"/>
      <c r="L73" s="43"/>
      <c r="M73" s="10"/>
      <c r="N73" s="10"/>
      <c r="O73" s="10"/>
      <c r="P73" s="10"/>
    </row>
    <row r="74" spans="2:16" ht="12.75">
      <c r="B74" s="124"/>
      <c r="C74" s="116"/>
      <c r="D74" s="5"/>
      <c r="E74" s="10"/>
      <c r="F74" s="10"/>
      <c r="G74" s="10"/>
      <c r="H74" s="10"/>
      <c r="I74" s="10"/>
      <c r="J74" s="10"/>
      <c r="K74" s="43"/>
      <c r="L74" s="43"/>
      <c r="M74" s="43"/>
      <c r="N74" s="10"/>
      <c r="O74" s="10"/>
      <c r="P74" s="10"/>
    </row>
    <row r="75" spans="2:16" ht="12.75">
      <c r="B75" s="124"/>
      <c r="C75" s="116"/>
      <c r="D75" s="5"/>
      <c r="E75" s="10"/>
      <c r="F75" s="10"/>
      <c r="G75" s="10"/>
      <c r="H75" s="10"/>
      <c r="I75" s="10"/>
      <c r="J75" s="10"/>
      <c r="K75" s="43"/>
      <c r="L75" s="43"/>
      <c r="M75" s="10"/>
      <c r="N75" s="10"/>
      <c r="O75" s="10"/>
      <c r="P75" s="10"/>
    </row>
    <row r="76" spans="2:16" ht="12.75">
      <c r="B76" s="124"/>
      <c r="C76" s="114"/>
      <c r="D76" s="5"/>
      <c r="E76" s="10"/>
      <c r="F76" s="10"/>
      <c r="G76" s="10"/>
      <c r="H76" s="10"/>
      <c r="I76" s="10"/>
      <c r="J76" s="10"/>
      <c r="K76" s="43"/>
      <c r="L76" s="43"/>
      <c r="M76" s="10"/>
      <c r="N76" s="10"/>
      <c r="O76" s="10"/>
      <c r="P76" s="10"/>
    </row>
    <row r="77" spans="2:16" ht="12.75">
      <c r="B77" s="124"/>
      <c r="C77" s="116"/>
      <c r="D77" s="5"/>
      <c r="E77" s="10"/>
      <c r="F77" s="10"/>
      <c r="G77" s="10"/>
      <c r="H77" s="10"/>
      <c r="I77" s="10"/>
      <c r="J77" s="10"/>
      <c r="K77" s="43"/>
      <c r="L77" s="43"/>
      <c r="M77" s="43"/>
      <c r="N77" s="10"/>
      <c r="O77" s="10"/>
      <c r="P77" s="10"/>
    </row>
    <row r="78" spans="2:16" ht="12.75">
      <c r="B78" s="124"/>
      <c r="C78" s="116"/>
      <c r="D78" s="5"/>
      <c r="E78" s="10"/>
      <c r="F78" s="10"/>
      <c r="G78" s="10"/>
      <c r="H78" s="10"/>
      <c r="I78" s="10"/>
      <c r="J78" s="10"/>
      <c r="K78" s="43"/>
      <c r="L78" s="43"/>
      <c r="M78" s="10"/>
      <c r="N78" s="10"/>
      <c r="O78" s="10"/>
      <c r="P78" s="10"/>
    </row>
    <row r="79" spans="2:16" ht="12.75">
      <c r="B79" s="124"/>
      <c r="C79" s="39"/>
      <c r="D79" s="5"/>
      <c r="E79" s="10"/>
      <c r="F79" s="10"/>
      <c r="G79" s="11"/>
      <c r="H79" s="11"/>
      <c r="I79" s="11"/>
      <c r="J79" s="11"/>
      <c r="K79" s="44"/>
      <c r="L79" s="44"/>
      <c r="M79" s="11"/>
      <c r="N79" s="11"/>
      <c r="O79" s="11"/>
      <c r="P79" s="11"/>
    </row>
    <row r="80" ht="12.75">
      <c r="B80" s="9"/>
    </row>
    <row r="81" spans="12:13" ht="12.75">
      <c r="L81" s="38"/>
      <c r="M81" s="38"/>
    </row>
    <row r="89" spans="4:8" ht="23.25" customHeight="1">
      <c r="D89" s="33"/>
      <c r="G89" s="6"/>
      <c r="H89" s="32"/>
    </row>
    <row r="91" ht="55.5">
      <c r="D91" s="1"/>
    </row>
    <row r="92" ht="42.75" customHeight="1"/>
    <row r="111" spans="5:16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5:16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5:16" ht="12.75">
      <c r="E113" s="2"/>
      <c r="G113" s="2"/>
      <c r="I113" s="2"/>
      <c r="K113" s="2"/>
      <c r="L113" s="2"/>
      <c r="M113" s="2"/>
      <c r="N113" s="2"/>
      <c r="O113" s="2"/>
      <c r="P113" s="2"/>
    </row>
    <row r="114" spans="5:16" ht="12.75">
      <c r="E114" s="2"/>
      <c r="G114" s="2"/>
      <c r="I114" s="2"/>
      <c r="K114" s="2"/>
      <c r="L114" s="2"/>
      <c r="M114" s="2"/>
      <c r="N114" s="2"/>
      <c r="O114" s="2"/>
      <c r="P114" s="2"/>
    </row>
    <row r="115" spans="5:16" ht="12.75">
      <c r="E115" s="2"/>
      <c r="G115" s="2"/>
      <c r="I115" s="2"/>
      <c r="K115" s="2"/>
      <c r="L115" s="2"/>
      <c r="M115" s="2"/>
      <c r="N115" s="2"/>
      <c r="O115" s="2"/>
      <c r="P115" s="2"/>
    </row>
    <row r="116" spans="5:16" ht="12.75">
      <c r="E116" s="2"/>
      <c r="G116" s="2"/>
      <c r="I116" s="2"/>
      <c r="K116" s="2"/>
      <c r="L116" s="2"/>
      <c r="M116" s="2"/>
      <c r="N116" s="2"/>
      <c r="O116" s="2"/>
      <c r="P116" s="2"/>
    </row>
    <row r="117" spans="5:16" ht="12.75">
      <c r="E117" s="2"/>
      <c r="G117" s="2"/>
      <c r="I117" s="2"/>
      <c r="K117" s="2"/>
      <c r="L117" s="2"/>
      <c r="M117" s="2"/>
      <c r="N117" s="2"/>
      <c r="O117" s="2"/>
      <c r="P117" s="2"/>
    </row>
    <row r="118" spans="5:16" ht="12.75">
      <c r="E118" s="2"/>
      <c r="G118" s="2"/>
      <c r="I118" s="2"/>
      <c r="K118" s="2"/>
      <c r="L118" s="2"/>
      <c r="M118" s="2"/>
      <c r="N118" s="2"/>
      <c r="O118" s="2"/>
      <c r="P118" s="2"/>
    </row>
    <row r="119" spans="5:16" ht="12.75">
      <c r="E119" s="2"/>
      <c r="G119" s="2"/>
      <c r="I119" s="2"/>
      <c r="K119" s="2"/>
      <c r="L119" s="2"/>
      <c r="M119" s="2"/>
      <c r="N119" s="2"/>
      <c r="O119" s="2"/>
      <c r="P119" s="2"/>
    </row>
    <row r="120" spans="5:16" ht="12.75">
      <c r="E120" s="2"/>
      <c r="G120" s="2"/>
      <c r="I120" s="2"/>
      <c r="K120" s="2"/>
      <c r="L120" s="2"/>
      <c r="M120" s="2"/>
      <c r="N120" s="2"/>
      <c r="O120" s="2"/>
      <c r="P120" s="2"/>
    </row>
    <row r="121" spans="5:16" ht="12.75">
      <c r="E121" s="2"/>
      <c r="G121" s="2"/>
      <c r="I121" s="2"/>
      <c r="K121" s="2"/>
      <c r="L121" s="2"/>
      <c r="M121" s="2"/>
      <c r="N121" s="2"/>
      <c r="O121" s="2"/>
      <c r="P121" s="2"/>
    </row>
    <row r="122" spans="5:16" ht="12.75">
      <c r="E122" s="2"/>
      <c r="G122" s="2"/>
      <c r="I122" s="2"/>
      <c r="K122" s="2"/>
      <c r="L122" s="2"/>
      <c r="M122" s="2"/>
      <c r="N122" s="2"/>
      <c r="O122" s="2"/>
      <c r="P122" s="2"/>
    </row>
    <row r="123" spans="5:16" ht="12.75">
      <c r="E123" s="2"/>
      <c r="G123" s="2"/>
      <c r="I123" s="2"/>
      <c r="K123" s="2"/>
      <c r="L123" s="2"/>
      <c r="M123" s="2"/>
      <c r="N123" s="2"/>
      <c r="O123" s="2"/>
      <c r="P123" s="2"/>
    </row>
    <row r="124" spans="5:16" ht="12.75">
      <c r="E124" s="2"/>
      <c r="G124" s="2"/>
      <c r="I124" s="2"/>
      <c r="K124" s="2"/>
      <c r="L124" s="2"/>
      <c r="M124" s="2"/>
      <c r="N124" s="2"/>
      <c r="O124" s="2"/>
      <c r="P124" s="2"/>
    </row>
    <row r="125" spans="5:16" ht="12.75">
      <c r="E125" s="2"/>
      <c r="G125" s="2"/>
      <c r="I125" s="2"/>
      <c r="K125" s="2"/>
      <c r="L125" s="2"/>
      <c r="M125" s="2"/>
      <c r="N125" s="2"/>
      <c r="O125" s="2"/>
      <c r="P125" s="2"/>
    </row>
    <row r="126" spans="5:16" ht="12.75">
      <c r="E126" s="2"/>
      <c r="G126" s="2"/>
      <c r="I126" s="2"/>
      <c r="K126" s="2"/>
      <c r="L126" s="2"/>
      <c r="M126" s="2"/>
      <c r="N126" s="2"/>
      <c r="O126" s="2"/>
      <c r="P126" s="2"/>
    </row>
    <row r="127" spans="5:16" ht="12.75">
      <c r="E127" s="2"/>
      <c r="G127" s="2"/>
      <c r="I127" s="2"/>
      <c r="K127" s="2"/>
      <c r="L127" s="2"/>
      <c r="M127" s="2"/>
      <c r="N127" s="2"/>
      <c r="O127" s="2"/>
      <c r="P127" s="2"/>
    </row>
    <row r="128" spans="5:16" ht="12.75">
      <c r="E128" s="2"/>
      <c r="G128" s="2"/>
      <c r="I128" s="2"/>
      <c r="K128" s="2"/>
      <c r="L128" s="2"/>
      <c r="M128" s="2"/>
      <c r="N128" s="2"/>
      <c r="O128" s="2"/>
      <c r="P128" s="2"/>
    </row>
    <row r="129" spans="5:16" ht="12.75">
      <c r="E129" s="2"/>
      <c r="G129" s="2"/>
      <c r="I129" s="2"/>
      <c r="K129" s="2"/>
      <c r="L129" s="2"/>
      <c r="M129" s="2"/>
      <c r="N129" s="2"/>
      <c r="O129" s="2"/>
      <c r="P129" s="2"/>
    </row>
    <row r="130" spans="5:16" ht="12.75">
      <c r="E130" s="2"/>
      <c r="G130" s="2"/>
      <c r="I130" s="2"/>
      <c r="K130" s="2"/>
      <c r="L130" s="2"/>
      <c r="M130" s="2"/>
      <c r="N130" s="2"/>
      <c r="O130" s="2"/>
      <c r="P130" s="2"/>
    </row>
    <row r="131" spans="5:16" ht="12.75">
      <c r="E131" s="2"/>
      <c r="G131" s="2"/>
      <c r="I131" s="2"/>
      <c r="K131" s="2"/>
      <c r="L131" s="2"/>
      <c r="M131" s="2"/>
      <c r="N131" s="2"/>
      <c r="O131" s="2"/>
      <c r="P131" s="2"/>
    </row>
    <row r="132" spans="5:16" ht="12.75">
      <c r="E132" s="2"/>
      <c r="G132" s="2"/>
      <c r="I132" s="2"/>
      <c r="K132" s="2"/>
      <c r="L132" s="2"/>
      <c r="M132" s="2"/>
      <c r="N132" s="2"/>
      <c r="O132" s="2"/>
      <c r="P132" s="2"/>
    </row>
    <row r="133" spans="5:16" ht="25.5">
      <c r="E133" s="3" t="s">
        <v>34</v>
      </c>
      <c r="F133" s="3" t="s">
        <v>35</v>
      </c>
      <c r="G133" s="3" t="s">
        <v>36</v>
      </c>
      <c r="H133" s="3" t="s">
        <v>38</v>
      </c>
      <c r="I133" s="3" t="s">
        <v>41</v>
      </c>
      <c r="J133" s="57" t="s">
        <v>42</v>
      </c>
      <c r="K133" s="57" t="s">
        <v>43</v>
      </c>
      <c r="L133" s="57" t="s">
        <v>44</v>
      </c>
      <c r="M133" s="57" t="s">
        <v>54</v>
      </c>
      <c r="N133" s="57" t="s">
        <v>55</v>
      </c>
      <c r="O133" s="79" t="s">
        <v>57</v>
      </c>
      <c r="P133" s="57" t="s">
        <v>58</v>
      </c>
    </row>
    <row r="134" spans="2:16" ht="13.5" thickBot="1">
      <c r="B134" s="101" t="s">
        <v>0</v>
      </c>
      <c r="C134" s="104" t="s">
        <v>1</v>
      </c>
      <c r="D134" s="12" t="s">
        <v>5</v>
      </c>
      <c r="E134" s="7">
        <v>170.9</v>
      </c>
      <c r="F134" s="7">
        <v>171.8</v>
      </c>
      <c r="G134" s="7">
        <v>148.8</v>
      </c>
      <c r="H134" s="7">
        <v>151.2</v>
      </c>
      <c r="I134" s="7">
        <v>148.9</v>
      </c>
      <c r="J134" s="7">
        <v>149.8</v>
      </c>
      <c r="K134" s="7">
        <v>152.2</v>
      </c>
      <c r="L134" s="55">
        <v>150.5</v>
      </c>
      <c r="M134" s="55">
        <v>147</v>
      </c>
      <c r="N134" s="49">
        <v>148.7</v>
      </c>
      <c r="O134" s="99">
        <v>124.3</v>
      </c>
      <c r="P134" s="50">
        <v>106.7</v>
      </c>
    </row>
    <row r="135" spans="2:16" ht="14.25" thickBot="1" thickTop="1">
      <c r="B135" s="109"/>
      <c r="C135" s="105"/>
      <c r="D135" s="4" t="s">
        <v>6</v>
      </c>
      <c r="E135" s="7">
        <v>-4.5</v>
      </c>
      <c r="F135" s="7">
        <f aca="true" t="shared" si="19" ref="F135:P135">(F134/E134-1)*100</f>
        <v>0.5266237565828114</v>
      </c>
      <c r="G135" s="7">
        <f t="shared" si="19"/>
        <v>-13.38766006984866</v>
      </c>
      <c r="H135" s="7">
        <f t="shared" si="19"/>
        <v>1.612903225806428</v>
      </c>
      <c r="I135" s="7">
        <f t="shared" si="19"/>
        <v>-1.521164021164012</v>
      </c>
      <c r="J135" s="7">
        <f t="shared" si="19"/>
        <v>0.6044325050369448</v>
      </c>
      <c r="K135" s="49">
        <f t="shared" si="19"/>
        <v>1.6021361815754087</v>
      </c>
      <c r="L135" s="49">
        <f t="shared" si="19"/>
        <v>-1.1169513797634645</v>
      </c>
      <c r="M135" s="7">
        <f t="shared" si="19"/>
        <v>-2.3255813953488413</v>
      </c>
      <c r="N135" s="75">
        <f t="shared" si="19"/>
        <v>1.1564625850340127</v>
      </c>
      <c r="O135" s="96">
        <f t="shared" si="19"/>
        <v>-16.408876933423</v>
      </c>
      <c r="P135" s="50">
        <f t="shared" si="19"/>
        <v>-14.15929203539823</v>
      </c>
    </row>
    <row r="136" spans="2:16" ht="14.25" thickBot="1" thickTop="1">
      <c r="B136" s="109"/>
      <c r="C136" s="106"/>
      <c r="D136" s="14" t="s">
        <v>4</v>
      </c>
      <c r="E136" s="7">
        <v>-2.6</v>
      </c>
      <c r="F136" s="7">
        <v>-1.8</v>
      </c>
      <c r="G136" s="7">
        <v>-20</v>
      </c>
      <c r="H136" s="7">
        <v>-15.5</v>
      </c>
      <c r="I136" s="7">
        <f aca="true" t="shared" si="20" ref="I136:P136">(I134/E134-1)*100</f>
        <v>-12.87302516091281</v>
      </c>
      <c r="J136" s="7">
        <f t="shared" si="20"/>
        <v>-12.805587892898718</v>
      </c>
      <c r="K136" s="49">
        <f t="shared" si="20"/>
        <v>2.2849462365591267</v>
      </c>
      <c r="L136" s="49">
        <f t="shared" si="20"/>
        <v>-0.4629629629629539</v>
      </c>
      <c r="M136" s="7">
        <f t="shared" si="20"/>
        <v>-1.2760241773002057</v>
      </c>
      <c r="N136" s="75">
        <f t="shared" si="20"/>
        <v>-0.7343124165554271</v>
      </c>
      <c r="O136" s="95">
        <f t="shared" si="20"/>
        <v>-18.331143232588698</v>
      </c>
      <c r="P136" s="50">
        <f t="shared" si="20"/>
        <v>-29.102990033222586</v>
      </c>
    </row>
    <row r="137" spans="2:16" ht="14.25" thickBot="1" thickTop="1">
      <c r="B137" s="109"/>
      <c r="C137" s="104" t="s">
        <v>2</v>
      </c>
      <c r="D137" s="12" t="s">
        <v>5</v>
      </c>
      <c r="E137" s="7">
        <v>143.6</v>
      </c>
      <c r="F137" s="7">
        <v>140.2</v>
      </c>
      <c r="G137" s="7">
        <v>116</v>
      </c>
      <c r="H137" s="7">
        <v>124.6</v>
      </c>
      <c r="I137" s="7">
        <v>123.5</v>
      </c>
      <c r="J137" s="7">
        <v>120.9</v>
      </c>
      <c r="K137" s="7">
        <v>118</v>
      </c>
      <c r="L137" s="56">
        <v>114.8</v>
      </c>
      <c r="M137" s="56">
        <v>109.5</v>
      </c>
      <c r="N137" s="49">
        <v>86.3</v>
      </c>
      <c r="O137" s="100">
        <v>56.7</v>
      </c>
      <c r="P137" s="50">
        <v>65.1</v>
      </c>
    </row>
    <row r="138" spans="2:16" ht="14.25" thickBot="1" thickTop="1">
      <c r="B138" s="109"/>
      <c r="C138" s="107"/>
      <c r="D138" s="4" t="s">
        <v>7</v>
      </c>
      <c r="E138" s="7">
        <v>-6.8</v>
      </c>
      <c r="F138" s="7">
        <f aca="true" t="shared" si="21" ref="F138:P138">(F137/E137-1)*100</f>
        <v>-2.367688022284131</v>
      </c>
      <c r="G138" s="7">
        <f t="shared" si="21"/>
        <v>-17.26105563480741</v>
      </c>
      <c r="H138" s="7">
        <f t="shared" si="21"/>
        <v>7.413793103448274</v>
      </c>
      <c r="I138" s="7">
        <f t="shared" si="21"/>
        <v>-0.8828250401284099</v>
      </c>
      <c r="J138" s="7">
        <f t="shared" si="21"/>
        <v>-2.1052631578947323</v>
      </c>
      <c r="K138" s="49">
        <f t="shared" si="21"/>
        <v>-2.3986765922249798</v>
      </c>
      <c r="L138" s="49">
        <f t="shared" si="21"/>
        <v>-2.7118644067796627</v>
      </c>
      <c r="M138" s="7">
        <f t="shared" si="21"/>
        <v>-4.616724738675959</v>
      </c>
      <c r="N138" s="75">
        <f t="shared" si="21"/>
        <v>-21.18721461187215</v>
      </c>
      <c r="O138" s="95">
        <f t="shared" si="21"/>
        <v>-34.298957126303584</v>
      </c>
      <c r="P138" s="50">
        <f t="shared" si="21"/>
        <v>14.814814814814792</v>
      </c>
    </row>
    <row r="139" spans="2:16" ht="14.25" thickBot="1" thickTop="1">
      <c r="B139" s="109"/>
      <c r="C139" s="108"/>
      <c r="D139" s="4" t="s">
        <v>4</v>
      </c>
      <c r="E139" s="7">
        <v>-2.8</v>
      </c>
      <c r="F139" s="7">
        <v>-7.9</v>
      </c>
      <c r="G139" s="7">
        <v>-27</v>
      </c>
      <c r="H139" s="7">
        <v>-19.1</v>
      </c>
      <c r="I139" s="7">
        <f aca="true" t="shared" si="22" ref="I139:P139">(I137/E137-1)*100</f>
        <v>-13.997214484679665</v>
      </c>
      <c r="J139" s="7">
        <f t="shared" si="22"/>
        <v>-13.766048502139794</v>
      </c>
      <c r="K139" s="49">
        <f t="shared" si="22"/>
        <v>1.724137931034475</v>
      </c>
      <c r="L139" s="49">
        <f t="shared" si="22"/>
        <v>-7.86516853932584</v>
      </c>
      <c r="M139" s="7">
        <f t="shared" si="22"/>
        <v>-11.336032388663963</v>
      </c>
      <c r="N139" s="75">
        <f t="shared" si="22"/>
        <v>-28.61869313482217</v>
      </c>
      <c r="O139" s="95">
        <f t="shared" si="22"/>
        <v>-51.94915254237288</v>
      </c>
      <c r="P139" s="50">
        <f t="shared" si="22"/>
        <v>-43.29268292682927</v>
      </c>
    </row>
    <row r="140" spans="2:16" ht="14.25" thickBot="1" thickTop="1">
      <c r="B140" s="110"/>
      <c r="C140" s="13" t="s">
        <v>17</v>
      </c>
      <c r="D140" s="4" t="s">
        <v>8</v>
      </c>
      <c r="E140" s="8">
        <f aca="true" t="shared" si="23" ref="E140:P140">100*E137/E134</f>
        <v>84.02574605032183</v>
      </c>
      <c r="F140" s="8">
        <f t="shared" si="23"/>
        <v>81.60651920838183</v>
      </c>
      <c r="G140" s="8">
        <f t="shared" si="23"/>
        <v>77.95698924731182</v>
      </c>
      <c r="H140" s="8">
        <f t="shared" si="23"/>
        <v>82.40740740740742</v>
      </c>
      <c r="I140" s="8">
        <f t="shared" si="23"/>
        <v>82.9415715245131</v>
      </c>
      <c r="J140" s="8">
        <f t="shared" si="23"/>
        <v>80.70761014686248</v>
      </c>
      <c r="K140" s="48">
        <f t="shared" si="23"/>
        <v>77.52956636005257</v>
      </c>
      <c r="L140" s="85">
        <f t="shared" si="23"/>
        <v>76.27906976744185</v>
      </c>
      <c r="M140" s="8">
        <f t="shared" si="23"/>
        <v>74.48979591836735</v>
      </c>
      <c r="N140" s="78">
        <f t="shared" si="23"/>
        <v>58.03631472763955</v>
      </c>
      <c r="O140" s="96">
        <f t="shared" si="23"/>
        <v>45.61544650040226</v>
      </c>
      <c r="P140" s="51">
        <f t="shared" si="23"/>
        <v>61.012183692596054</v>
      </c>
    </row>
    <row r="141" spans="2:16" ht="13.5" thickTop="1">
      <c r="B141" s="5"/>
      <c r="E141" s="2"/>
      <c r="G141" s="2"/>
      <c r="I141" s="2"/>
      <c r="K141" s="2"/>
      <c r="L141" s="2"/>
      <c r="M141" s="2"/>
      <c r="N141" s="2"/>
      <c r="O141" s="2"/>
      <c r="P141" s="2"/>
    </row>
    <row r="142" spans="2:16" ht="12.75">
      <c r="B142" s="5"/>
      <c r="E142" s="2"/>
      <c r="G142" s="2"/>
      <c r="I142" s="2"/>
      <c r="K142" s="2"/>
      <c r="L142" s="2"/>
      <c r="M142" s="2"/>
      <c r="N142" s="2"/>
      <c r="O142" s="2"/>
      <c r="P142" s="2"/>
    </row>
    <row r="143" spans="2:16" ht="12.75">
      <c r="B143" s="101" t="s">
        <v>33</v>
      </c>
      <c r="C143" s="104" t="s">
        <v>1</v>
      </c>
      <c r="D143" s="12" t="s">
        <v>5</v>
      </c>
      <c r="E143" s="7">
        <v>183.5</v>
      </c>
      <c r="F143" s="7">
        <v>183.3</v>
      </c>
      <c r="G143" s="7">
        <v>170</v>
      </c>
      <c r="H143" s="7">
        <v>175.5</v>
      </c>
      <c r="I143" s="7">
        <v>173.8</v>
      </c>
      <c r="J143" s="7">
        <v>170.9</v>
      </c>
      <c r="K143" s="55">
        <v>159.1</v>
      </c>
      <c r="L143" s="55">
        <v>163.4</v>
      </c>
      <c r="M143" s="55">
        <v>161.2</v>
      </c>
      <c r="N143" s="55">
        <v>165.6</v>
      </c>
      <c r="O143" s="7">
        <v>144.6</v>
      </c>
      <c r="P143" s="7">
        <v>112.7</v>
      </c>
    </row>
    <row r="144" spans="2:16" ht="12.75">
      <c r="B144" s="109"/>
      <c r="C144" s="105"/>
      <c r="D144" s="4" t="s">
        <v>6</v>
      </c>
      <c r="E144" s="7">
        <v>2.5</v>
      </c>
      <c r="F144" s="7">
        <f aca="true" t="shared" si="24" ref="F144:P144">(F143/E143-1)*100</f>
        <v>-0.10899182561306953</v>
      </c>
      <c r="G144" s="7">
        <f t="shared" si="24"/>
        <v>-7.25586470267322</v>
      </c>
      <c r="H144" s="7">
        <f t="shared" si="24"/>
        <v>3.2352941176470695</v>
      </c>
      <c r="I144" s="7">
        <f t="shared" si="24"/>
        <v>-0.9686609686609615</v>
      </c>
      <c r="J144" s="49">
        <f t="shared" si="24"/>
        <v>-1.6685845799769838</v>
      </c>
      <c r="K144" s="49">
        <f t="shared" si="24"/>
        <v>-6.904622586307784</v>
      </c>
      <c r="L144" s="49">
        <f t="shared" si="24"/>
        <v>2.7027027027027195</v>
      </c>
      <c r="M144" s="49">
        <f t="shared" si="24"/>
        <v>-1.34638922888618</v>
      </c>
      <c r="N144" s="7">
        <f t="shared" si="24"/>
        <v>2.7295285359801635</v>
      </c>
      <c r="O144" s="50">
        <f t="shared" si="24"/>
        <v>-12.681159420289855</v>
      </c>
      <c r="P144" s="50">
        <f t="shared" si="24"/>
        <v>-22.06085753803596</v>
      </c>
    </row>
    <row r="145" spans="2:16" ht="12.75">
      <c r="B145" s="109"/>
      <c r="C145" s="106"/>
      <c r="D145" s="4" t="s">
        <v>4</v>
      </c>
      <c r="E145" s="15">
        <v>-2.5</v>
      </c>
      <c r="F145" s="15">
        <v>-2.9</v>
      </c>
      <c r="G145" s="15">
        <v>-10.1</v>
      </c>
      <c r="H145" s="15">
        <v>-2</v>
      </c>
      <c r="I145" s="15">
        <f aca="true" t="shared" si="25" ref="I145:P145">(I143/E143-1)*100</f>
        <v>-5.286103542234322</v>
      </c>
      <c r="J145" s="73">
        <f t="shared" si="25"/>
        <v>-6.76486633933443</v>
      </c>
      <c r="K145" s="49">
        <f t="shared" si="25"/>
        <v>-6.411764705882361</v>
      </c>
      <c r="L145" s="49">
        <f t="shared" si="25"/>
        <v>-6.8945868945868956</v>
      </c>
      <c r="M145" s="49">
        <f t="shared" si="25"/>
        <v>-7.249712313003465</v>
      </c>
      <c r="N145" s="7">
        <f t="shared" si="25"/>
        <v>-3.1012287887653645</v>
      </c>
      <c r="O145" s="74">
        <f t="shared" si="25"/>
        <v>-9.113764927718416</v>
      </c>
      <c r="P145" s="74">
        <f t="shared" si="25"/>
        <v>-31.028151774785805</v>
      </c>
    </row>
    <row r="146" spans="2:16" ht="12.75">
      <c r="B146" s="109"/>
      <c r="C146" s="104" t="s">
        <v>2</v>
      </c>
      <c r="D146" s="12" t="s">
        <v>5</v>
      </c>
      <c r="E146" s="7">
        <v>158.8</v>
      </c>
      <c r="F146" s="7">
        <v>154.9</v>
      </c>
      <c r="G146" s="7">
        <v>141.2</v>
      </c>
      <c r="H146" s="7">
        <v>152.4</v>
      </c>
      <c r="I146" s="7">
        <v>152.7</v>
      </c>
      <c r="J146" s="7">
        <v>147.6</v>
      </c>
      <c r="K146" s="15">
        <v>131.5</v>
      </c>
      <c r="L146" s="56">
        <v>129</v>
      </c>
      <c r="M146" s="56">
        <v>120.1</v>
      </c>
      <c r="N146" s="56">
        <v>83</v>
      </c>
      <c r="O146" s="7">
        <v>52.1</v>
      </c>
      <c r="P146" s="7">
        <v>65</v>
      </c>
    </row>
    <row r="147" spans="2:16" ht="12.75">
      <c r="B147" s="109"/>
      <c r="C147" s="107"/>
      <c r="D147" s="4" t="s">
        <v>6</v>
      </c>
      <c r="E147" s="7">
        <v>-0.6</v>
      </c>
      <c r="F147" s="7">
        <f aca="true" t="shared" si="26" ref="F147:P147">(F146/E146-1)*100</f>
        <v>-2.4559193954659997</v>
      </c>
      <c r="G147" s="7">
        <f t="shared" si="26"/>
        <v>-8.844415752098133</v>
      </c>
      <c r="H147" s="7">
        <f t="shared" si="26"/>
        <v>7.932011331444766</v>
      </c>
      <c r="I147" s="7">
        <f t="shared" si="26"/>
        <v>0.19685039370078705</v>
      </c>
      <c r="J147" s="7">
        <f t="shared" si="26"/>
        <v>-3.339882121807458</v>
      </c>
      <c r="K147" s="49">
        <f t="shared" si="26"/>
        <v>-10.907859078590787</v>
      </c>
      <c r="L147" s="49">
        <f t="shared" si="26"/>
        <v>-1.9011406844106515</v>
      </c>
      <c r="M147" s="49">
        <f t="shared" si="26"/>
        <v>-6.899224806201554</v>
      </c>
      <c r="N147" s="7">
        <f t="shared" si="26"/>
        <v>-30.89092422980849</v>
      </c>
      <c r="O147" s="50">
        <f t="shared" si="26"/>
        <v>-37.2289156626506</v>
      </c>
      <c r="P147" s="50">
        <f t="shared" si="26"/>
        <v>24.760076775431862</v>
      </c>
    </row>
    <row r="148" spans="2:16" ht="12.75">
      <c r="B148" s="109"/>
      <c r="C148" s="108"/>
      <c r="D148" s="4" t="s">
        <v>4</v>
      </c>
      <c r="E148" s="15">
        <v>-4.3</v>
      </c>
      <c r="F148" s="15">
        <v>-7.1</v>
      </c>
      <c r="G148" s="15">
        <v>-8.2</v>
      </c>
      <c r="H148" s="15">
        <v>-4.6</v>
      </c>
      <c r="I148" s="15">
        <f aca="true" t="shared" si="27" ref="I148:P148">(I146/E146-1)*100</f>
        <v>-3.8413098236775967</v>
      </c>
      <c r="J148" s="15">
        <f t="shared" si="27"/>
        <v>-4.712717882504847</v>
      </c>
      <c r="K148" s="83">
        <f t="shared" si="27"/>
        <v>-6.869688385269113</v>
      </c>
      <c r="L148" s="49">
        <f t="shared" si="27"/>
        <v>-15.354330708661424</v>
      </c>
      <c r="M148" s="49">
        <f t="shared" si="27"/>
        <v>-21.349050425671244</v>
      </c>
      <c r="N148" s="7">
        <f t="shared" si="27"/>
        <v>-43.766937669376695</v>
      </c>
      <c r="O148" s="74">
        <f t="shared" si="27"/>
        <v>-60.38022813688213</v>
      </c>
      <c r="P148" s="74">
        <f t="shared" si="27"/>
        <v>-49.6124031007752</v>
      </c>
    </row>
    <row r="149" spans="2:16" ht="12.75">
      <c r="B149" s="110"/>
      <c r="C149" s="13" t="s">
        <v>17</v>
      </c>
      <c r="D149" s="4" t="s">
        <v>11</v>
      </c>
      <c r="E149" s="8">
        <f aca="true" t="shared" si="28" ref="E149:P149">100*E146/E143</f>
        <v>86.53950953678475</v>
      </c>
      <c r="F149" s="8">
        <f t="shared" si="28"/>
        <v>84.50627386797599</v>
      </c>
      <c r="G149" s="8">
        <f t="shared" si="28"/>
        <v>83.05882352941175</v>
      </c>
      <c r="H149" s="8">
        <f t="shared" si="28"/>
        <v>86.83760683760684</v>
      </c>
      <c r="I149" s="8">
        <f t="shared" si="28"/>
        <v>87.85960874568468</v>
      </c>
      <c r="J149" s="48">
        <f t="shared" si="28"/>
        <v>86.3662960795787</v>
      </c>
      <c r="K149" s="48">
        <f t="shared" si="28"/>
        <v>82.6524198617222</v>
      </c>
      <c r="L149" s="48">
        <f t="shared" si="28"/>
        <v>78.94736842105263</v>
      </c>
      <c r="M149" s="48">
        <f t="shared" si="28"/>
        <v>74.50372208436725</v>
      </c>
      <c r="N149" s="8">
        <f t="shared" si="28"/>
        <v>50.12077294685991</v>
      </c>
      <c r="O149" s="51">
        <f t="shared" si="28"/>
        <v>36.03042876901798</v>
      </c>
      <c r="P149" s="51">
        <f t="shared" si="28"/>
        <v>57.67524401064774</v>
      </c>
    </row>
    <row r="150" spans="2:16" ht="12.75">
      <c r="B150" s="5"/>
      <c r="C150" s="9"/>
      <c r="D150" s="5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1"/>
      <c r="P150" s="11"/>
    </row>
    <row r="151" ht="12.75">
      <c r="B151" s="5"/>
    </row>
    <row r="152" spans="2:16" ht="13.5" thickBot="1">
      <c r="B152" s="101" t="s">
        <v>9</v>
      </c>
      <c r="C152" s="121" t="s">
        <v>10</v>
      </c>
      <c r="D152" s="12" t="s">
        <v>5</v>
      </c>
      <c r="E152" s="7">
        <v>189.2</v>
      </c>
      <c r="F152" s="7">
        <v>193.2</v>
      </c>
      <c r="G152" s="7">
        <v>156.7</v>
      </c>
      <c r="H152" s="7">
        <v>152.7</v>
      </c>
      <c r="I152" s="7">
        <v>149.5</v>
      </c>
      <c r="J152" s="7">
        <v>150.5</v>
      </c>
      <c r="K152" s="55">
        <v>146.2</v>
      </c>
      <c r="L152" s="55">
        <v>144.9</v>
      </c>
      <c r="M152" s="55">
        <v>147.3</v>
      </c>
      <c r="N152" s="91">
        <v>156.9</v>
      </c>
      <c r="O152" s="99">
        <v>143.8</v>
      </c>
      <c r="P152" s="50">
        <v>128.1</v>
      </c>
    </row>
    <row r="153" spans="2:16" ht="14.25" thickBot="1" thickTop="1">
      <c r="B153" s="109"/>
      <c r="C153" s="107"/>
      <c r="D153" s="4" t="s">
        <v>6</v>
      </c>
      <c r="E153" s="7">
        <v>-2.9</v>
      </c>
      <c r="F153" s="7">
        <f aca="true" t="shared" si="29" ref="F153:P153">(F152/E152-1)*100</f>
        <v>2.114164904862581</v>
      </c>
      <c r="G153" s="7">
        <f t="shared" si="29"/>
        <v>-18.892339544513458</v>
      </c>
      <c r="H153" s="7">
        <f t="shared" si="29"/>
        <v>-2.552648372686661</v>
      </c>
      <c r="I153" s="7">
        <f t="shared" si="29"/>
        <v>-2.095612311722328</v>
      </c>
      <c r="J153" s="49">
        <f t="shared" si="29"/>
        <v>0.6688963210702337</v>
      </c>
      <c r="K153" s="48">
        <f t="shared" si="29"/>
        <v>-2.857142857142869</v>
      </c>
      <c r="L153" s="49">
        <f t="shared" si="29"/>
        <v>-0.8891928864569021</v>
      </c>
      <c r="M153" s="49">
        <f t="shared" si="29"/>
        <v>1.6563146997929712</v>
      </c>
      <c r="N153" s="49">
        <f t="shared" si="29"/>
        <v>6.517311608961296</v>
      </c>
      <c r="O153" s="95">
        <f t="shared" si="29"/>
        <v>-8.349267049075838</v>
      </c>
      <c r="P153" s="50">
        <f t="shared" si="29"/>
        <v>-10.917941585535473</v>
      </c>
    </row>
    <row r="154" spans="2:16" ht="14.25" thickBot="1" thickTop="1">
      <c r="B154" s="109"/>
      <c r="C154" s="108"/>
      <c r="D154" s="4" t="s">
        <v>4</v>
      </c>
      <c r="E154" s="15">
        <v>-2.9</v>
      </c>
      <c r="F154" s="15">
        <v>-0.8</v>
      </c>
      <c r="G154" s="15">
        <v>-19.4</v>
      </c>
      <c r="H154" s="15">
        <v>-21.6</v>
      </c>
      <c r="I154" s="15">
        <f aca="true" t="shared" si="30" ref="I154:P154">(I152/E152-1)*100</f>
        <v>-20.983086680761097</v>
      </c>
      <c r="J154" s="73">
        <f t="shared" si="30"/>
        <v>-22.101449275362317</v>
      </c>
      <c r="K154" s="48">
        <f t="shared" si="30"/>
        <v>-6.700701978302492</v>
      </c>
      <c r="L154" s="49">
        <f t="shared" si="30"/>
        <v>-5.108055009823175</v>
      </c>
      <c r="M154" s="49">
        <f t="shared" si="30"/>
        <v>-1.4715719063545074</v>
      </c>
      <c r="N154" s="49">
        <f t="shared" si="30"/>
        <v>4.252491694352156</v>
      </c>
      <c r="O154" s="95">
        <f t="shared" si="30"/>
        <v>-1.6415868673050449</v>
      </c>
      <c r="P154" s="74">
        <f t="shared" si="30"/>
        <v>-11.594202898550732</v>
      </c>
    </row>
    <row r="155" spans="2:16" ht="13.5" thickTop="1">
      <c r="B155" s="109"/>
      <c r="C155" s="104" t="s">
        <v>2</v>
      </c>
      <c r="D155" s="12" t="s">
        <v>5</v>
      </c>
      <c r="E155" s="7">
        <v>157.7</v>
      </c>
      <c r="F155" s="7">
        <v>157.2</v>
      </c>
      <c r="G155" s="7">
        <v>124.2</v>
      </c>
      <c r="H155" s="7">
        <v>129.7</v>
      </c>
      <c r="I155" s="7">
        <v>128.7</v>
      </c>
      <c r="J155" s="7">
        <v>124.5</v>
      </c>
      <c r="K155" s="15">
        <v>126.8</v>
      </c>
      <c r="L155" s="56">
        <v>116.6</v>
      </c>
      <c r="M155" s="56">
        <v>111.4</v>
      </c>
      <c r="N155" s="56">
        <v>78.8</v>
      </c>
      <c r="O155" s="15">
        <v>53.5</v>
      </c>
      <c r="P155" s="7">
        <v>75.3</v>
      </c>
    </row>
    <row r="156" spans="2:16" ht="12.75">
      <c r="B156" s="109"/>
      <c r="C156" s="107"/>
      <c r="D156" s="4" t="s">
        <v>6</v>
      </c>
      <c r="E156" s="7">
        <v>-1.7</v>
      </c>
      <c r="F156" s="7">
        <f aca="true" t="shared" si="31" ref="F156:P156">(F155/E155-1)*100</f>
        <v>-0.3170577045022216</v>
      </c>
      <c r="G156" s="7">
        <f t="shared" si="31"/>
        <v>-20.992366412213737</v>
      </c>
      <c r="H156" s="7">
        <f t="shared" si="31"/>
        <v>4.4283413848631215</v>
      </c>
      <c r="I156" s="7">
        <f t="shared" si="31"/>
        <v>-0.771010023130303</v>
      </c>
      <c r="J156" s="7">
        <f t="shared" si="31"/>
        <v>-3.263403263403253</v>
      </c>
      <c r="K156" s="49">
        <f t="shared" si="31"/>
        <v>1.847389558232937</v>
      </c>
      <c r="L156" s="49">
        <f t="shared" si="31"/>
        <v>-8.044164037854895</v>
      </c>
      <c r="M156" s="49">
        <f t="shared" si="31"/>
        <v>-4.459691252144071</v>
      </c>
      <c r="N156" s="7">
        <f t="shared" si="31"/>
        <v>-29.263913824057454</v>
      </c>
      <c r="O156" s="50">
        <f t="shared" si="31"/>
        <v>-32.10659898477157</v>
      </c>
      <c r="P156" s="50">
        <f t="shared" si="31"/>
        <v>40.74766355140187</v>
      </c>
    </row>
    <row r="157" spans="2:16" ht="12.75">
      <c r="B157" s="109"/>
      <c r="C157" s="108"/>
      <c r="D157" s="4" t="s">
        <v>4</v>
      </c>
      <c r="E157" s="15">
        <v>-4.8</v>
      </c>
      <c r="F157" s="15">
        <v>-5.6</v>
      </c>
      <c r="G157" s="15">
        <v>-20.6</v>
      </c>
      <c r="H157" s="15">
        <v>-19.2</v>
      </c>
      <c r="I157" s="15">
        <f aca="true" t="shared" si="32" ref="I157:P157">(I155/E155-1)*100</f>
        <v>-18.38934686112873</v>
      </c>
      <c r="J157" s="15">
        <f t="shared" si="32"/>
        <v>-20.801526717557252</v>
      </c>
      <c r="K157" s="83">
        <f t="shared" si="32"/>
        <v>2.0933977455716457</v>
      </c>
      <c r="L157" s="49">
        <f t="shared" si="32"/>
        <v>-10.100231303006934</v>
      </c>
      <c r="M157" s="49">
        <f t="shared" si="32"/>
        <v>-13.442113442113435</v>
      </c>
      <c r="N157" s="7">
        <f t="shared" si="32"/>
        <v>-36.70682730923694</v>
      </c>
      <c r="O157" s="74">
        <f t="shared" si="32"/>
        <v>-57.807570977917976</v>
      </c>
      <c r="P157" s="74">
        <f t="shared" si="32"/>
        <v>-35.42024013722127</v>
      </c>
    </row>
    <row r="158" spans="2:16" ht="12.75">
      <c r="B158" s="110"/>
      <c r="C158" s="13" t="s">
        <v>17</v>
      </c>
      <c r="D158" s="4" t="s">
        <v>8</v>
      </c>
      <c r="E158" s="8">
        <f aca="true" t="shared" si="33" ref="E158:P158">100*E155/E152</f>
        <v>83.35095137420718</v>
      </c>
      <c r="F158" s="8">
        <f t="shared" si="33"/>
        <v>81.36645962732919</v>
      </c>
      <c r="G158" s="8">
        <f t="shared" si="33"/>
        <v>79.25973197192087</v>
      </c>
      <c r="H158" s="8">
        <f t="shared" si="33"/>
        <v>84.93778650949574</v>
      </c>
      <c r="I158" s="8">
        <f t="shared" si="33"/>
        <v>86.08695652173911</v>
      </c>
      <c r="J158" s="48">
        <f t="shared" si="33"/>
        <v>82.72425249169436</v>
      </c>
      <c r="K158" s="48">
        <f t="shared" si="33"/>
        <v>86.73050615595076</v>
      </c>
      <c r="L158" s="8">
        <f t="shared" si="33"/>
        <v>80.46928916494133</v>
      </c>
      <c r="M158" s="86">
        <f t="shared" si="33"/>
        <v>75.62797012898845</v>
      </c>
      <c r="N158" s="8">
        <f t="shared" si="33"/>
        <v>50.22307202039516</v>
      </c>
      <c r="O158" s="51">
        <f t="shared" si="33"/>
        <v>37.204450625869256</v>
      </c>
      <c r="P158" s="51">
        <f t="shared" si="33"/>
        <v>58.78220140515223</v>
      </c>
    </row>
    <row r="159" spans="2:5" ht="13.5" thickBot="1">
      <c r="B159" s="9"/>
      <c r="E159" s="38"/>
    </row>
    <row r="160" spans="2:11" ht="14.25" thickBot="1" thickTop="1">
      <c r="B160" s="9"/>
      <c r="E160" s="64" t="s">
        <v>45</v>
      </c>
      <c r="F160" s="63" t="s">
        <v>46</v>
      </c>
      <c r="J160" s="66" t="s">
        <v>51</v>
      </c>
      <c r="K160" s="65" t="s">
        <v>47</v>
      </c>
    </row>
    <row r="161" ht="13.5" thickTop="1"/>
    <row r="168" ht="12.75">
      <c r="B168" s="9"/>
    </row>
    <row r="169" spans="12:13" ht="12.75">
      <c r="L169" s="38"/>
      <c r="M169" s="38"/>
    </row>
    <row r="177" spans="4:8" ht="23.25" customHeight="1">
      <c r="D177" s="33"/>
      <c r="G177" s="6"/>
      <c r="H177" s="32"/>
    </row>
    <row r="179" ht="55.5">
      <c r="D179" s="1"/>
    </row>
    <row r="180" ht="42.75" customHeight="1"/>
    <row r="199" spans="5:16" ht="12.7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5:16" ht="12.7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5:16" ht="12.75">
      <c r="E201" s="2"/>
      <c r="G201" s="2"/>
      <c r="I201" s="2"/>
      <c r="K201" s="2"/>
      <c r="L201" s="2"/>
      <c r="M201" s="2"/>
      <c r="N201" s="2"/>
      <c r="O201" s="2"/>
      <c r="P201" s="2"/>
    </row>
    <row r="202" spans="5:16" ht="12.75">
      <c r="E202" s="2"/>
      <c r="G202" s="2"/>
      <c r="I202" s="2"/>
      <c r="K202" s="2"/>
      <c r="L202" s="2"/>
      <c r="M202" s="2"/>
      <c r="N202" s="2"/>
      <c r="O202" s="2"/>
      <c r="P202" s="2"/>
    </row>
    <row r="203" spans="5:16" ht="12.75">
      <c r="E203" s="2"/>
      <c r="G203" s="2"/>
      <c r="I203" s="2"/>
      <c r="K203" s="2"/>
      <c r="L203" s="2"/>
      <c r="M203" s="2"/>
      <c r="N203" s="2"/>
      <c r="O203" s="2"/>
      <c r="P203" s="2"/>
    </row>
    <row r="204" spans="5:16" ht="12.75">
      <c r="E204" s="2"/>
      <c r="G204" s="2"/>
      <c r="I204" s="2"/>
      <c r="K204" s="2"/>
      <c r="L204" s="2"/>
      <c r="M204" s="2"/>
      <c r="N204" s="2"/>
      <c r="O204" s="2"/>
      <c r="P204" s="2"/>
    </row>
    <row r="205" spans="5:16" ht="12.75">
      <c r="E205" s="2"/>
      <c r="G205" s="2"/>
      <c r="I205" s="2"/>
      <c r="K205" s="2"/>
      <c r="L205" s="2"/>
      <c r="M205" s="2"/>
      <c r="N205" s="2"/>
      <c r="O205" s="2"/>
      <c r="P205" s="2"/>
    </row>
    <row r="206" spans="5:16" ht="12.75">
      <c r="E206" s="2"/>
      <c r="G206" s="2"/>
      <c r="I206" s="2"/>
      <c r="K206" s="2"/>
      <c r="L206" s="2"/>
      <c r="M206" s="2"/>
      <c r="N206" s="2"/>
      <c r="O206" s="2"/>
      <c r="P206" s="2"/>
    </row>
    <row r="207" spans="5:16" ht="12.75">
      <c r="E207" s="2"/>
      <c r="G207" s="2"/>
      <c r="I207" s="2"/>
      <c r="K207" s="2"/>
      <c r="L207" s="2"/>
      <c r="M207" s="2"/>
      <c r="N207" s="2"/>
      <c r="O207" s="2"/>
      <c r="P207" s="2"/>
    </row>
    <row r="208" spans="5:16" ht="12.75">
      <c r="E208" s="2"/>
      <c r="G208" s="2"/>
      <c r="I208" s="2"/>
      <c r="K208" s="2"/>
      <c r="L208" s="2"/>
      <c r="M208" s="2"/>
      <c r="N208" s="2"/>
      <c r="O208" s="2"/>
      <c r="P208" s="2"/>
    </row>
    <row r="209" spans="5:16" ht="12.75">
      <c r="E209" s="2"/>
      <c r="G209" s="2"/>
      <c r="I209" s="2"/>
      <c r="K209" s="2"/>
      <c r="L209" s="2"/>
      <c r="M209" s="2"/>
      <c r="N209" s="2"/>
      <c r="O209" s="2"/>
      <c r="P209" s="2"/>
    </row>
    <row r="210" spans="5:16" ht="12.75">
      <c r="E210" s="2"/>
      <c r="G210" s="2"/>
      <c r="I210" s="2"/>
      <c r="K210" s="2"/>
      <c r="L210" s="2"/>
      <c r="M210" s="2"/>
      <c r="N210" s="2"/>
      <c r="O210" s="2"/>
      <c r="P210" s="2"/>
    </row>
    <row r="211" spans="5:16" ht="12.75">
      <c r="E211" s="2"/>
      <c r="G211" s="2"/>
      <c r="I211" s="2"/>
      <c r="K211" s="2"/>
      <c r="L211" s="2"/>
      <c r="M211" s="2"/>
      <c r="N211" s="2"/>
      <c r="O211" s="2"/>
      <c r="P211" s="2"/>
    </row>
    <row r="212" spans="5:16" ht="12.75">
      <c r="E212" s="2"/>
      <c r="G212" s="2"/>
      <c r="I212" s="2"/>
      <c r="K212" s="2"/>
      <c r="L212" s="2"/>
      <c r="M212" s="2"/>
      <c r="N212" s="2"/>
      <c r="O212" s="2"/>
      <c r="P212" s="2"/>
    </row>
    <row r="213" spans="5:16" ht="12.75">
      <c r="E213" s="2"/>
      <c r="G213" s="2"/>
      <c r="I213" s="2"/>
      <c r="K213" s="2"/>
      <c r="L213" s="2"/>
      <c r="M213" s="2"/>
      <c r="N213" s="2"/>
      <c r="O213" s="2"/>
      <c r="P213" s="2"/>
    </row>
    <row r="214" spans="5:16" ht="12.75">
      <c r="E214" s="2"/>
      <c r="G214" s="2"/>
      <c r="I214" s="2"/>
      <c r="K214" s="2"/>
      <c r="L214" s="2"/>
      <c r="M214" s="2"/>
      <c r="N214" s="2"/>
      <c r="O214" s="2"/>
      <c r="P214" s="2"/>
    </row>
    <row r="215" spans="5:16" ht="12.75">
      <c r="E215" s="2"/>
      <c r="G215" s="2"/>
      <c r="I215" s="2"/>
      <c r="K215" s="2"/>
      <c r="L215" s="2"/>
      <c r="M215" s="2"/>
      <c r="N215" s="2"/>
      <c r="O215" s="2"/>
      <c r="P215" s="2"/>
    </row>
    <row r="216" spans="5:16" ht="12.75">
      <c r="E216" s="2"/>
      <c r="G216" s="2"/>
      <c r="I216" s="2"/>
      <c r="K216" s="2"/>
      <c r="L216" s="2"/>
      <c r="M216" s="2"/>
      <c r="N216" s="2"/>
      <c r="O216" s="2"/>
      <c r="P216" s="2"/>
    </row>
    <row r="217" spans="5:16" ht="12.75">
      <c r="E217" s="2"/>
      <c r="G217" s="2"/>
      <c r="I217" s="2"/>
      <c r="K217" s="2"/>
      <c r="L217" s="2"/>
      <c r="M217" s="2"/>
      <c r="N217" s="2"/>
      <c r="O217" s="2"/>
      <c r="P217" s="2"/>
    </row>
    <row r="218" spans="5:16" ht="12.75">
      <c r="E218" s="2"/>
      <c r="G218" s="2"/>
      <c r="I218" s="2"/>
      <c r="K218" s="2"/>
      <c r="L218" s="2"/>
      <c r="M218" s="2"/>
      <c r="N218" s="2"/>
      <c r="O218" s="2"/>
      <c r="P218" s="2"/>
    </row>
    <row r="219" spans="5:16" ht="12.75">
      <c r="E219" s="2"/>
      <c r="G219" s="2"/>
      <c r="I219" s="2"/>
      <c r="K219" s="2"/>
      <c r="L219" s="2"/>
      <c r="M219" s="2"/>
      <c r="N219" s="2"/>
      <c r="O219" s="2"/>
      <c r="P219" s="2"/>
    </row>
    <row r="220" spans="5:16" ht="12.75">
      <c r="E220" s="2"/>
      <c r="G220" s="2"/>
      <c r="I220" s="2"/>
      <c r="K220" s="2"/>
      <c r="L220" s="2"/>
      <c r="M220" s="2"/>
      <c r="N220" s="2"/>
      <c r="O220" s="2"/>
      <c r="P220" s="2"/>
    </row>
    <row r="221" spans="4:16" ht="25.5">
      <c r="D221" s="61"/>
      <c r="E221" s="3" t="s">
        <v>34</v>
      </c>
      <c r="F221" s="3" t="s">
        <v>35</v>
      </c>
      <c r="G221" s="3" t="s">
        <v>36</v>
      </c>
      <c r="H221" s="3" t="s">
        <v>38</v>
      </c>
      <c r="I221" s="3" t="s">
        <v>41</v>
      </c>
      <c r="J221" s="3" t="s">
        <v>42</v>
      </c>
      <c r="K221" s="3" t="s">
        <v>43</v>
      </c>
      <c r="L221" s="3" t="s">
        <v>44</v>
      </c>
      <c r="M221" s="3" t="s">
        <v>54</v>
      </c>
      <c r="N221" s="3" t="s">
        <v>55</v>
      </c>
      <c r="O221" s="57" t="s">
        <v>57</v>
      </c>
      <c r="P221" s="57" t="s">
        <v>58</v>
      </c>
    </row>
    <row r="222" spans="2:16" ht="12.75">
      <c r="B222" s="101" t="s">
        <v>12</v>
      </c>
      <c r="C222" s="104" t="s">
        <v>1</v>
      </c>
      <c r="D222" s="12" t="s">
        <v>5</v>
      </c>
      <c r="E222" s="7">
        <v>110.4</v>
      </c>
      <c r="F222" s="7">
        <v>111.5</v>
      </c>
      <c r="G222" s="7">
        <v>95.2</v>
      </c>
      <c r="H222" s="7">
        <v>106.7</v>
      </c>
      <c r="I222" s="7">
        <v>105.9</v>
      </c>
      <c r="J222" s="7">
        <v>104.1</v>
      </c>
      <c r="K222" s="55">
        <v>102.6</v>
      </c>
      <c r="L222" s="55">
        <v>87</v>
      </c>
      <c r="M222" s="55">
        <v>86</v>
      </c>
      <c r="N222" s="55">
        <v>92.3</v>
      </c>
      <c r="O222" s="7">
        <v>78.2</v>
      </c>
      <c r="P222" s="7">
        <v>80.3</v>
      </c>
    </row>
    <row r="223" spans="2:16" ht="12.75">
      <c r="B223" s="109"/>
      <c r="C223" s="105"/>
      <c r="D223" s="4" t="s">
        <v>6</v>
      </c>
      <c r="E223" s="7">
        <v>3.4</v>
      </c>
      <c r="F223" s="7">
        <f aca="true" t="shared" si="34" ref="F223:P223">(F222/E222-1)*100</f>
        <v>0.9963768115941907</v>
      </c>
      <c r="G223" s="7">
        <f t="shared" si="34"/>
        <v>-14.618834080717491</v>
      </c>
      <c r="H223" s="7">
        <f t="shared" si="34"/>
        <v>12.07983193277311</v>
      </c>
      <c r="I223" s="7">
        <f t="shared" si="34"/>
        <v>-0.7497656982193068</v>
      </c>
      <c r="J223" s="49">
        <f t="shared" si="34"/>
        <v>-1.6997167138810276</v>
      </c>
      <c r="K223" s="49">
        <f t="shared" si="34"/>
        <v>-1.4409221902017322</v>
      </c>
      <c r="L223" s="49">
        <f t="shared" si="34"/>
        <v>-15.204678362573098</v>
      </c>
      <c r="M223" s="49">
        <f t="shared" si="34"/>
        <v>-1.1494252873563204</v>
      </c>
      <c r="N223" s="7">
        <f t="shared" si="34"/>
        <v>7.325581395348824</v>
      </c>
      <c r="O223" s="50">
        <f t="shared" si="34"/>
        <v>-15.276273022751885</v>
      </c>
      <c r="P223" s="50">
        <f t="shared" si="34"/>
        <v>2.6854219948849067</v>
      </c>
    </row>
    <row r="224" spans="2:16" ht="12.75">
      <c r="B224" s="109"/>
      <c r="C224" s="106"/>
      <c r="D224" s="14" t="s">
        <v>4</v>
      </c>
      <c r="E224" s="7">
        <v>8.6</v>
      </c>
      <c r="F224" s="7">
        <v>4.6</v>
      </c>
      <c r="G224" s="7">
        <v>-6.9</v>
      </c>
      <c r="H224" s="7">
        <v>-0.1</v>
      </c>
      <c r="I224" s="7">
        <f aca="true" t="shared" si="35" ref="I224:P224">(I222/E222-1)*100</f>
        <v>-4.07608695652174</v>
      </c>
      <c r="J224" s="49">
        <f t="shared" si="35"/>
        <v>-6.636771300448441</v>
      </c>
      <c r="K224" s="73">
        <f t="shared" si="35"/>
        <v>7.773109243697474</v>
      </c>
      <c r="L224" s="49">
        <f t="shared" si="35"/>
        <v>-18.462980318650423</v>
      </c>
      <c r="M224" s="49">
        <f t="shared" si="35"/>
        <v>-18.791312559017946</v>
      </c>
      <c r="N224" s="7">
        <f t="shared" si="35"/>
        <v>-11.335254562920271</v>
      </c>
      <c r="O224" s="50">
        <f t="shared" si="35"/>
        <v>-23.781676413255347</v>
      </c>
      <c r="P224" s="50">
        <f t="shared" si="35"/>
        <v>-7.7011494252873565</v>
      </c>
    </row>
    <row r="225" spans="2:16" ht="13.5" thickBot="1">
      <c r="B225" s="109"/>
      <c r="C225" s="104" t="s">
        <v>2</v>
      </c>
      <c r="D225" s="12" t="s">
        <v>5</v>
      </c>
      <c r="E225" s="7">
        <v>97.6</v>
      </c>
      <c r="F225" s="7">
        <v>95.9</v>
      </c>
      <c r="G225" s="7">
        <v>79</v>
      </c>
      <c r="H225" s="7">
        <v>88.8</v>
      </c>
      <c r="I225" s="7">
        <v>87.3</v>
      </c>
      <c r="J225" s="7">
        <v>84</v>
      </c>
      <c r="K225" s="15">
        <v>85.3</v>
      </c>
      <c r="L225" s="56">
        <v>74.3</v>
      </c>
      <c r="M225" s="56">
        <v>66.9</v>
      </c>
      <c r="N225" s="56">
        <v>47.7</v>
      </c>
      <c r="O225" s="99">
        <v>37.4</v>
      </c>
      <c r="P225" s="7">
        <v>57</v>
      </c>
    </row>
    <row r="226" spans="2:16" ht="14.25" thickBot="1" thickTop="1">
      <c r="B226" s="109"/>
      <c r="C226" s="107"/>
      <c r="D226" s="4" t="s">
        <v>7</v>
      </c>
      <c r="E226" s="7">
        <v>0.9</v>
      </c>
      <c r="F226" s="7">
        <f aca="true" t="shared" si="36" ref="F226:P226">(F225/E225-1)*100</f>
        <v>-1.741803278688514</v>
      </c>
      <c r="G226" s="7">
        <f t="shared" si="36"/>
        <v>-17.622523461939522</v>
      </c>
      <c r="H226" s="7">
        <f t="shared" si="36"/>
        <v>12.40506329113924</v>
      </c>
      <c r="I226" s="7">
        <f t="shared" si="36"/>
        <v>-1.6891891891891886</v>
      </c>
      <c r="J226" s="7">
        <f t="shared" si="36"/>
        <v>-3.7800687285223344</v>
      </c>
      <c r="K226" s="49">
        <f t="shared" si="36"/>
        <v>1.5476190476190421</v>
      </c>
      <c r="L226" s="49">
        <f t="shared" si="36"/>
        <v>-12.895662368112548</v>
      </c>
      <c r="M226" s="49">
        <f t="shared" si="36"/>
        <v>-9.959623149394336</v>
      </c>
      <c r="N226" s="49">
        <f t="shared" si="36"/>
        <v>-28.69955156950673</v>
      </c>
      <c r="O226" s="90">
        <f t="shared" si="36"/>
        <v>-21.59329140461217</v>
      </c>
      <c r="P226" s="50">
        <f t="shared" si="36"/>
        <v>52.40641711229947</v>
      </c>
    </row>
    <row r="227" spans="2:16" ht="14.25" thickBot="1" thickTop="1">
      <c r="B227" s="109"/>
      <c r="C227" s="108"/>
      <c r="D227" s="4" t="s">
        <v>4</v>
      </c>
      <c r="E227" s="7">
        <v>12.4</v>
      </c>
      <c r="F227" s="7">
        <v>5.6</v>
      </c>
      <c r="G227" s="7">
        <v>-15.2</v>
      </c>
      <c r="H227" s="7">
        <v>-8.2</v>
      </c>
      <c r="I227" s="7">
        <f aca="true" t="shared" si="37" ref="I227:P227">(I225/E225-1)*100</f>
        <v>-10.553278688524593</v>
      </c>
      <c r="J227" s="7">
        <f t="shared" si="37"/>
        <v>-12.408759124087599</v>
      </c>
      <c r="K227" s="84">
        <f t="shared" si="37"/>
        <v>7.974683544303796</v>
      </c>
      <c r="L227" s="49">
        <f t="shared" si="37"/>
        <v>-16.328828828828833</v>
      </c>
      <c r="M227" s="49">
        <f t="shared" si="37"/>
        <v>-23.367697594501713</v>
      </c>
      <c r="N227" s="49">
        <f t="shared" si="37"/>
        <v>-43.214285714285715</v>
      </c>
      <c r="O227" s="90">
        <f t="shared" si="37"/>
        <v>-56.15474794841735</v>
      </c>
      <c r="P227" s="50">
        <f t="shared" si="37"/>
        <v>-23.28398384925976</v>
      </c>
    </row>
    <row r="228" spans="2:16" ht="14.25" thickBot="1" thickTop="1">
      <c r="B228" s="110"/>
      <c r="C228" s="13" t="s">
        <v>17</v>
      </c>
      <c r="D228" s="4" t="s">
        <v>8</v>
      </c>
      <c r="E228" s="8">
        <f aca="true" t="shared" si="38" ref="E228:P228">100*E225/E222</f>
        <v>88.40579710144927</v>
      </c>
      <c r="F228" s="8">
        <f t="shared" si="38"/>
        <v>86.00896860986548</v>
      </c>
      <c r="G228" s="8">
        <f t="shared" si="38"/>
        <v>82.98319327731092</v>
      </c>
      <c r="H228" s="8">
        <f t="shared" si="38"/>
        <v>83.22399250234301</v>
      </c>
      <c r="I228" s="8">
        <f t="shared" si="38"/>
        <v>82.43626062322946</v>
      </c>
      <c r="J228" s="48">
        <f t="shared" si="38"/>
        <v>80.69164265129683</v>
      </c>
      <c r="K228" s="48">
        <f t="shared" si="38"/>
        <v>83.1384015594542</v>
      </c>
      <c r="L228" s="48">
        <f t="shared" si="38"/>
        <v>85.40229885057471</v>
      </c>
      <c r="M228" s="48">
        <f t="shared" si="38"/>
        <v>77.79069767441861</v>
      </c>
      <c r="N228" s="48">
        <f t="shared" si="38"/>
        <v>51.679306608884076</v>
      </c>
      <c r="O228" s="97">
        <f t="shared" si="38"/>
        <v>47.826086956521735</v>
      </c>
      <c r="P228" s="51">
        <f t="shared" si="38"/>
        <v>70.98381070983811</v>
      </c>
    </row>
    <row r="229" spans="2:15" ht="13.5" thickTop="1">
      <c r="B229" s="5"/>
      <c r="F229" s="2"/>
      <c r="H229" s="2"/>
      <c r="J229" s="2"/>
      <c r="K229" s="2"/>
      <c r="L229" s="2"/>
      <c r="M229" s="2"/>
      <c r="N229" s="2"/>
      <c r="O229" s="2"/>
    </row>
    <row r="230" spans="2:15" ht="12.75">
      <c r="B230" s="5"/>
      <c r="F230" s="2"/>
      <c r="H230" s="2"/>
      <c r="J230" s="2"/>
      <c r="K230" s="2"/>
      <c r="L230" s="2"/>
      <c r="M230" s="2"/>
      <c r="N230" s="2"/>
      <c r="O230" s="2"/>
    </row>
    <row r="231" spans="2:16" ht="13.5" thickBot="1">
      <c r="B231" s="101" t="s">
        <v>13</v>
      </c>
      <c r="C231" s="104" t="s">
        <v>1</v>
      </c>
      <c r="D231" s="12" t="s">
        <v>5</v>
      </c>
      <c r="E231" s="7">
        <v>152.9</v>
      </c>
      <c r="F231" s="7">
        <v>149.2</v>
      </c>
      <c r="G231" s="7">
        <v>142.5</v>
      </c>
      <c r="H231" s="7">
        <v>143.4</v>
      </c>
      <c r="I231" s="7">
        <v>147</v>
      </c>
      <c r="J231" s="7">
        <v>145.3</v>
      </c>
      <c r="K231" s="7">
        <v>138.4</v>
      </c>
      <c r="L231" s="55">
        <v>133.7</v>
      </c>
      <c r="M231" s="55">
        <v>128.4</v>
      </c>
      <c r="N231" s="91">
        <v>149</v>
      </c>
      <c r="O231" s="99">
        <v>136.8</v>
      </c>
      <c r="P231" s="50">
        <v>131.4</v>
      </c>
    </row>
    <row r="232" spans="2:16" ht="14.25" thickBot="1" thickTop="1">
      <c r="B232" s="109"/>
      <c r="C232" s="105"/>
      <c r="D232" s="4" t="s">
        <v>6</v>
      </c>
      <c r="E232" s="7">
        <v>-9.2</v>
      </c>
      <c r="F232" s="7">
        <f aca="true" t="shared" si="39" ref="F232:P232">(F231/E231-1)*100</f>
        <v>-2.419882275997398</v>
      </c>
      <c r="G232" s="7">
        <f t="shared" si="39"/>
        <v>-4.490616621983912</v>
      </c>
      <c r="H232" s="7">
        <f t="shared" si="39"/>
        <v>0.6315789473684275</v>
      </c>
      <c r="I232" s="7">
        <f t="shared" si="39"/>
        <v>2.5104602510460206</v>
      </c>
      <c r="J232" s="7">
        <f t="shared" si="39"/>
        <v>-1.1564625850340016</v>
      </c>
      <c r="K232" s="49">
        <f t="shared" si="39"/>
        <v>-4.748795595320033</v>
      </c>
      <c r="L232" s="49">
        <f t="shared" si="39"/>
        <v>-3.395953757225445</v>
      </c>
      <c r="M232" s="49">
        <f t="shared" si="39"/>
        <v>-3.9640987284966234</v>
      </c>
      <c r="N232" s="49">
        <f t="shared" si="39"/>
        <v>16.043613707165093</v>
      </c>
      <c r="O232" s="95">
        <f t="shared" si="39"/>
        <v>-8.187919463087246</v>
      </c>
      <c r="P232" s="50">
        <f t="shared" si="39"/>
        <v>-3.9473684210526327</v>
      </c>
    </row>
    <row r="233" spans="2:16" ht="14.25" thickBot="1" thickTop="1">
      <c r="B233" s="109"/>
      <c r="C233" s="106"/>
      <c r="D233" s="14" t="s">
        <v>4</v>
      </c>
      <c r="E233" s="7">
        <v>-7.4</v>
      </c>
      <c r="F233" s="7">
        <v>-8.2</v>
      </c>
      <c r="G233" s="7">
        <v>-12.9</v>
      </c>
      <c r="H233" s="7">
        <v>-14.8</v>
      </c>
      <c r="I233" s="7">
        <f aca="true" t="shared" si="40" ref="I233:P233">(I231/E231-1)*100</f>
        <v>-3.8587311968606985</v>
      </c>
      <c r="J233" s="7">
        <f t="shared" si="40"/>
        <v>-2.613941018766741</v>
      </c>
      <c r="K233" s="49">
        <f t="shared" si="40"/>
        <v>-2.8771929824561338</v>
      </c>
      <c r="L233" s="49">
        <f t="shared" si="40"/>
        <v>-6.764295676429577</v>
      </c>
      <c r="M233" s="49">
        <f t="shared" si="40"/>
        <v>-12.653061224489793</v>
      </c>
      <c r="N233" s="49">
        <f t="shared" si="40"/>
        <v>2.5464556090846413</v>
      </c>
      <c r="O233" s="95">
        <f t="shared" si="40"/>
        <v>-1.1560693641618491</v>
      </c>
      <c r="P233" s="50">
        <f t="shared" si="40"/>
        <v>-1.7202692595362667</v>
      </c>
    </row>
    <row r="234" spans="2:16" ht="13.5" thickTop="1">
      <c r="B234" s="109"/>
      <c r="C234" s="104" t="s">
        <v>2</v>
      </c>
      <c r="D234" s="12" t="s">
        <v>5</v>
      </c>
      <c r="E234" s="7">
        <v>123.8</v>
      </c>
      <c r="F234" s="7">
        <v>110.9</v>
      </c>
      <c r="G234" s="7">
        <v>112.3</v>
      </c>
      <c r="H234" s="7">
        <v>126.6</v>
      </c>
      <c r="I234" s="7">
        <v>126.1</v>
      </c>
      <c r="J234" s="7">
        <v>128.5</v>
      </c>
      <c r="K234" s="55">
        <v>116</v>
      </c>
      <c r="L234" s="56">
        <v>111.9</v>
      </c>
      <c r="M234" s="56">
        <v>106.1</v>
      </c>
      <c r="N234" s="56">
        <v>69.7</v>
      </c>
      <c r="O234" s="15">
        <v>53.5</v>
      </c>
      <c r="P234" s="7">
        <v>85.4</v>
      </c>
    </row>
    <row r="235" spans="2:16" ht="12.75">
      <c r="B235" s="109"/>
      <c r="C235" s="107"/>
      <c r="D235" s="4" t="s">
        <v>7</v>
      </c>
      <c r="E235" s="7">
        <v>-15.1</v>
      </c>
      <c r="F235" s="7">
        <f aca="true" t="shared" si="41" ref="F235:P235">(F234/E234-1)*100</f>
        <v>-10.420032310177696</v>
      </c>
      <c r="G235" s="7">
        <f t="shared" si="41"/>
        <v>1.2623985572587815</v>
      </c>
      <c r="H235" s="7">
        <f t="shared" si="41"/>
        <v>12.733748886910057</v>
      </c>
      <c r="I235" s="7">
        <f t="shared" si="41"/>
        <v>-0.3949447077409185</v>
      </c>
      <c r="J235" s="49">
        <f t="shared" si="41"/>
        <v>1.9032513877874857</v>
      </c>
      <c r="K235" s="84">
        <f t="shared" si="41"/>
        <v>-9.727626459143968</v>
      </c>
      <c r="L235" s="49">
        <f t="shared" si="41"/>
        <v>-3.534482758620683</v>
      </c>
      <c r="M235" s="49">
        <f t="shared" si="41"/>
        <v>-5.183199285075968</v>
      </c>
      <c r="N235" s="7">
        <f t="shared" si="41"/>
        <v>-34.307257304429776</v>
      </c>
      <c r="O235" s="50">
        <f t="shared" si="41"/>
        <v>-23.242467718794835</v>
      </c>
      <c r="P235" s="50">
        <f t="shared" si="41"/>
        <v>59.62616822429907</v>
      </c>
    </row>
    <row r="236" spans="2:16" ht="12.75">
      <c r="B236" s="109"/>
      <c r="C236" s="108"/>
      <c r="D236" s="4" t="s">
        <v>4</v>
      </c>
      <c r="E236" s="7">
        <v>-14</v>
      </c>
      <c r="F236" s="7">
        <v>-25.4</v>
      </c>
      <c r="G236" s="7">
        <v>-18.3</v>
      </c>
      <c r="H236" s="7">
        <v>-13.2</v>
      </c>
      <c r="I236" s="7">
        <f aca="true" t="shared" si="42" ref="I236:P236">(I234/E234-1)*100</f>
        <v>1.8578352180937063</v>
      </c>
      <c r="J236" s="49">
        <f t="shared" si="42"/>
        <v>15.870153291253386</v>
      </c>
      <c r="K236" s="49">
        <f t="shared" si="42"/>
        <v>3.2947462154942153</v>
      </c>
      <c r="L236" s="49">
        <f t="shared" si="42"/>
        <v>-11.61137440758293</v>
      </c>
      <c r="M236" s="49">
        <f t="shared" si="42"/>
        <v>-15.860428231562251</v>
      </c>
      <c r="N236" s="7">
        <f t="shared" si="42"/>
        <v>-45.75875486381322</v>
      </c>
      <c r="O236" s="50">
        <f t="shared" si="42"/>
        <v>-53.87931034482758</v>
      </c>
      <c r="P236" s="50">
        <f t="shared" si="42"/>
        <v>-23.68185880250223</v>
      </c>
    </row>
    <row r="237" spans="2:16" ht="12.75">
      <c r="B237" s="110"/>
      <c r="C237" s="13" t="s">
        <v>17</v>
      </c>
      <c r="D237" s="4" t="s">
        <v>8</v>
      </c>
      <c r="E237" s="8">
        <f aca="true" t="shared" si="43" ref="E237:P237">100*E234/E231</f>
        <v>80.96795291039895</v>
      </c>
      <c r="F237" s="8">
        <f t="shared" si="43"/>
        <v>74.32975871313674</v>
      </c>
      <c r="G237" s="8">
        <f t="shared" si="43"/>
        <v>78.80701754385964</v>
      </c>
      <c r="H237" s="8">
        <f t="shared" si="43"/>
        <v>88.28451882845188</v>
      </c>
      <c r="I237" s="8">
        <f t="shared" si="43"/>
        <v>85.78231292517007</v>
      </c>
      <c r="J237" s="48">
        <f t="shared" si="43"/>
        <v>88.43771507226427</v>
      </c>
      <c r="K237" s="85">
        <f t="shared" si="43"/>
        <v>83.8150289017341</v>
      </c>
      <c r="L237" s="48">
        <f t="shared" si="43"/>
        <v>83.6948391922214</v>
      </c>
      <c r="M237" s="48">
        <f t="shared" si="43"/>
        <v>82.63239875389408</v>
      </c>
      <c r="N237" s="8">
        <f t="shared" si="43"/>
        <v>46.77852348993289</v>
      </c>
      <c r="O237" s="51">
        <f t="shared" si="43"/>
        <v>39.10818713450292</v>
      </c>
      <c r="P237" s="51">
        <f t="shared" si="43"/>
        <v>64.9923896499239</v>
      </c>
    </row>
    <row r="238" spans="2:15" ht="12.75">
      <c r="B238" s="5"/>
      <c r="C238" s="9"/>
      <c r="D238" s="5"/>
      <c r="E238" s="10"/>
      <c r="F238" s="10"/>
      <c r="G238" s="10"/>
      <c r="H238" s="10"/>
      <c r="I238" s="10"/>
      <c r="J238" s="10"/>
      <c r="K238" s="10"/>
      <c r="L238" s="10"/>
      <c r="M238" s="11"/>
      <c r="N238" s="11"/>
      <c r="O238" s="11"/>
    </row>
    <row r="239" ht="12.75">
      <c r="B239" s="5"/>
    </row>
    <row r="240" spans="2:16" ht="12.75">
      <c r="B240" s="101" t="s">
        <v>30</v>
      </c>
      <c r="C240" s="104" t="s">
        <v>1</v>
      </c>
      <c r="D240" s="20" t="s">
        <v>3</v>
      </c>
      <c r="E240" s="7">
        <v>288.8</v>
      </c>
      <c r="F240" s="7">
        <v>292.9</v>
      </c>
      <c r="G240" s="7">
        <v>276.7</v>
      </c>
      <c r="H240" s="7">
        <v>270.4</v>
      </c>
      <c r="I240" s="7">
        <v>274</v>
      </c>
      <c r="J240" s="7">
        <v>286.7</v>
      </c>
      <c r="K240" s="7">
        <v>272.4</v>
      </c>
      <c r="L240" s="55">
        <v>256.6</v>
      </c>
      <c r="M240" s="7">
        <v>252.7</v>
      </c>
      <c r="N240" s="55">
        <v>232.1</v>
      </c>
      <c r="O240" s="7">
        <v>233.5</v>
      </c>
      <c r="P240" s="7">
        <v>221.9</v>
      </c>
    </row>
    <row r="241" spans="2:16" ht="12.75">
      <c r="B241" s="109"/>
      <c r="C241" s="107"/>
      <c r="D241" s="21" t="s">
        <v>6</v>
      </c>
      <c r="E241" s="7">
        <v>-0.6</v>
      </c>
      <c r="F241" s="7">
        <f aca="true" t="shared" si="44" ref="F241:P241">(F240/E240-1)*100</f>
        <v>1.4196675900276956</v>
      </c>
      <c r="G241" s="7">
        <f t="shared" si="44"/>
        <v>-5.530897917377942</v>
      </c>
      <c r="H241" s="7">
        <f t="shared" si="44"/>
        <v>-2.276834116371529</v>
      </c>
      <c r="I241" s="7">
        <f t="shared" si="44"/>
        <v>1.3313609467455745</v>
      </c>
      <c r="J241" s="7">
        <f t="shared" si="44"/>
        <v>4.635036496350353</v>
      </c>
      <c r="K241" s="49">
        <f t="shared" si="44"/>
        <v>-4.987792117195678</v>
      </c>
      <c r="L241" s="7">
        <f t="shared" si="44"/>
        <v>-5.80029368575622</v>
      </c>
      <c r="M241" s="75">
        <f t="shared" si="44"/>
        <v>-1.5198752922837233</v>
      </c>
      <c r="N241" s="7">
        <f t="shared" si="44"/>
        <v>-8.151958844479623</v>
      </c>
      <c r="O241" s="50">
        <f t="shared" si="44"/>
        <v>0.6031882809133915</v>
      </c>
      <c r="P241" s="50">
        <f t="shared" si="44"/>
        <v>-4.967880085653098</v>
      </c>
    </row>
    <row r="242" spans="2:16" ht="12.75">
      <c r="B242" s="109"/>
      <c r="C242" s="108"/>
      <c r="D242" s="4" t="s">
        <v>4</v>
      </c>
      <c r="E242" s="7">
        <v>3.9</v>
      </c>
      <c r="F242" s="7">
        <v>2.9</v>
      </c>
      <c r="G242" s="7">
        <v>-7.1</v>
      </c>
      <c r="H242" s="7">
        <v>-6.9</v>
      </c>
      <c r="I242" s="7">
        <f aca="true" t="shared" si="45" ref="I242:P242">(I240/E240-1)*100</f>
        <v>-5.124653739612195</v>
      </c>
      <c r="J242" s="7">
        <f t="shared" si="45"/>
        <v>-2.1167634004779723</v>
      </c>
      <c r="K242" s="49">
        <f t="shared" si="45"/>
        <v>-1.5540296349837446</v>
      </c>
      <c r="L242" s="7">
        <f t="shared" si="45"/>
        <v>-5.103550295857973</v>
      </c>
      <c r="M242" s="75">
        <f t="shared" si="45"/>
        <v>-7.773722627737234</v>
      </c>
      <c r="N242" s="7">
        <f t="shared" si="45"/>
        <v>-19.044297174747115</v>
      </c>
      <c r="O242" s="89">
        <f t="shared" si="45"/>
        <v>-14.28046989720998</v>
      </c>
      <c r="P242" s="50">
        <f t="shared" si="45"/>
        <v>-13.522992985190962</v>
      </c>
    </row>
    <row r="243" spans="2:16" ht="13.5" thickBot="1">
      <c r="B243" s="109"/>
      <c r="C243" s="104" t="s">
        <v>2</v>
      </c>
      <c r="D243" s="4" t="s">
        <v>5</v>
      </c>
      <c r="E243" s="7">
        <v>261.6</v>
      </c>
      <c r="F243" s="7">
        <v>257.4</v>
      </c>
      <c r="G243" s="7">
        <v>245.7</v>
      </c>
      <c r="H243" s="7">
        <v>244.5</v>
      </c>
      <c r="I243" s="7">
        <v>247</v>
      </c>
      <c r="J243" s="7">
        <v>262.3</v>
      </c>
      <c r="K243" s="7">
        <v>244</v>
      </c>
      <c r="L243" s="56">
        <v>234.3</v>
      </c>
      <c r="M243" s="7">
        <v>216.4</v>
      </c>
      <c r="N243" s="92">
        <v>139.2</v>
      </c>
      <c r="O243" s="99">
        <v>104.1</v>
      </c>
      <c r="P243" s="50">
        <v>164.5</v>
      </c>
    </row>
    <row r="244" spans="2:16" ht="14.25" thickBot="1" thickTop="1">
      <c r="B244" s="109"/>
      <c r="C244" s="107"/>
      <c r="D244" s="4" t="s">
        <v>6</v>
      </c>
      <c r="E244" s="7">
        <v>-7.5</v>
      </c>
      <c r="F244" s="7">
        <f aca="true" t="shared" si="46" ref="F244:P244">(F243/E243-1)*100</f>
        <v>-1.6055045871559814</v>
      </c>
      <c r="G244" s="7">
        <f t="shared" si="46"/>
        <v>-4.545454545454541</v>
      </c>
      <c r="H244" s="7">
        <f t="shared" si="46"/>
        <v>-0.48840048840048667</v>
      </c>
      <c r="I244" s="7">
        <f t="shared" si="46"/>
        <v>1.0224948875255713</v>
      </c>
      <c r="J244" s="7">
        <f t="shared" si="46"/>
        <v>6.194331983805679</v>
      </c>
      <c r="K244" s="49">
        <f t="shared" si="46"/>
        <v>-6.976744186046513</v>
      </c>
      <c r="L244" s="81">
        <f t="shared" si="46"/>
        <v>-3.9754098360655687</v>
      </c>
      <c r="M244" s="75">
        <f t="shared" si="46"/>
        <v>-7.639778062313274</v>
      </c>
      <c r="N244" s="49">
        <f t="shared" si="46"/>
        <v>-35.674676524953796</v>
      </c>
      <c r="O244" s="95">
        <f t="shared" si="46"/>
        <v>-25.215517241379303</v>
      </c>
      <c r="P244" s="50">
        <f t="shared" si="46"/>
        <v>58.02113352545631</v>
      </c>
    </row>
    <row r="245" spans="2:16" ht="13.5" thickTop="1">
      <c r="B245" s="109"/>
      <c r="C245" s="108"/>
      <c r="D245" s="12" t="s">
        <v>4</v>
      </c>
      <c r="E245" s="7">
        <v>-1.8</v>
      </c>
      <c r="F245" s="7">
        <v>-7.3</v>
      </c>
      <c r="G245" s="7">
        <v>-15.5</v>
      </c>
      <c r="H245" s="7">
        <v>-13.5</v>
      </c>
      <c r="I245" s="7">
        <f aca="true" t="shared" si="47" ref="I245:P245">(I243/E243-1)*100</f>
        <v>-5.581039755351691</v>
      </c>
      <c r="J245" s="7">
        <f t="shared" si="47"/>
        <v>1.903651903651915</v>
      </c>
      <c r="K245" s="49">
        <f t="shared" si="47"/>
        <v>-0.691900691900682</v>
      </c>
      <c r="L245" s="7">
        <f t="shared" si="47"/>
        <v>-4.171779141104293</v>
      </c>
      <c r="M245" s="75">
        <f t="shared" si="47"/>
        <v>-12.388663967611336</v>
      </c>
      <c r="N245" s="7">
        <f t="shared" si="47"/>
        <v>-46.93099504384294</v>
      </c>
      <c r="O245" s="74">
        <f t="shared" si="47"/>
        <v>-57.33606557377049</v>
      </c>
      <c r="P245" s="50">
        <f t="shared" si="47"/>
        <v>-29.790866410584727</v>
      </c>
    </row>
    <row r="246" spans="2:16" ht="12.75">
      <c r="B246" s="110"/>
      <c r="C246" s="17" t="s">
        <v>17</v>
      </c>
      <c r="D246" s="4" t="s">
        <v>16</v>
      </c>
      <c r="E246" s="8">
        <f aca="true" t="shared" si="48" ref="E246:J246">100*E243/E240</f>
        <v>90.58171745152356</v>
      </c>
      <c r="F246" s="8">
        <f t="shared" si="48"/>
        <v>87.87982246500512</v>
      </c>
      <c r="G246" s="8">
        <f t="shared" si="48"/>
        <v>88.79653053848934</v>
      </c>
      <c r="H246" s="8">
        <f t="shared" si="48"/>
        <v>90.4215976331361</v>
      </c>
      <c r="I246" s="8">
        <f t="shared" si="48"/>
        <v>90.14598540145985</v>
      </c>
      <c r="J246" s="8">
        <f t="shared" si="48"/>
        <v>91.48936170212767</v>
      </c>
      <c r="K246" s="48">
        <f aca="true" t="shared" si="49" ref="K246:P246">100*K243/K240</f>
        <v>89.57415565345082</v>
      </c>
      <c r="L246" s="8">
        <f t="shared" si="49"/>
        <v>91.30943102104442</v>
      </c>
      <c r="M246" s="78">
        <f t="shared" si="49"/>
        <v>85.63514048278591</v>
      </c>
      <c r="N246" s="8">
        <f t="shared" si="49"/>
        <v>59.974149073675136</v>
      </c>
      <c r="O246" s="51">
        <f t="shared" si="49"/>
        <v>44.58244111349036</v>
      </c>
      <c r="P246" s="51">
        <f t="shared" si="49"/>
        <v>74.13249211356467</v>
      </c>
    </row>
    <row r="247" ht="13.5" thickBot="1">
      <c r="B247" s="9"/>
    </row>
    <row r="248" spans="2:11" ht="14.25" thickBot="1" thickTop="1">
      <c r="B248" s="9"/>
      <c r="E248" s="64" t="s">
        <v>53</v>
      </c>
      <c r="F248" s="65" t="s">
        <v>48</v>
      </c>
      <c r="J248" s="67" t="s">
        <v>49</v>
      </c>
      <c r="K248" s="65" t="s">
        <v>47</v>
      </c>
    </row>
    <row r="249" ht="13.5" thickTop="1"/>
    <row r="256" ht="12.75">
      <c r="B256" s="9"/>
    </row>
    <row r="257" spans="5:13" ht="12.75">
      <c r="E257" s="54"/>
      <c r="J257" s="60"/>
      <c r="K257" s="54"/>
      <c r="L257" s="38"/>
      <c r="M257" s="38"/>
    </row>
    <row r="265" spans="4:8" ht="23.25" customHeight="1">
      <c r="D265" s="33"/>
      <c r="G265" s="6"/>
      <c r="H265" s="32"/>
    </row>
    <row r="267" ht="55.5">
      <c r="D267" s="1"/>
    </row>
    <row r="268" ht="42.75" customHeight="1"/>
    <row r="287" spans="5:16" ht="12.7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5:16" ht="12.7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5:16" ht="12.75">
      <c r="E289" s="2"/>
      <c r="G289" s="2"/>
      <c r="I289" s="2"/>
      <c r="K289" s="2"/>
      <c r="L289" s="2"/>
      <c r="M289" s="2"/>
      <c r="N289" s="2"/>
      <c r="O289" s="2"/>
      <c r="P289" s="2"/>
    </row>
    <row r="290" spans="5:16" ht="12.75">
      <c r="E290" s="2"/>
      <c r="G290" s="2"/>
      <c r="I290" s="2"/>
      <c r="K290" s="2"/>
      <c r="L290" s="2"/>
      <c r="M290" s="2"/>
      <c r="N290" s="2"/>
      <c r="O290" s="2"/>
      <c r="P290" s="2"/>
    </row>
    <row r="291" spans="5:16" ht="12.75">
      <c r="E291" s="2"/>
      <c r="G291" s="2"/>
      <c r="I291" s="2"/>
      <c r="K291" s="2"/>
      <c r="L291" s="2"/>
      <c r="M291" s="2"/>
      <c r="N291" s="2"/>
      <c r="O291" s="2"/>
      <c r="P291" s="2"/>
    </row>
    <row r="292" spans="5:16" ht="12.75">
      <c r="E292" s="2"/>
      <c r="G292" s="2"/>
      <c r="I292" s="2"/>
      <c r="K292" s="2"/>
      <c r="L292" s="2"/>
      <c r="M292" s="2"/>
      <c r="N292" s="2"/>
      <c r="O292" s="2"/>
      <c r="P292" s="2"/>
    </row>
    <row r="293" spans="5:16" ht="12.75">
      <c r="E293" s="2"/>
      <c r="G293" s="2"/>
      <c r="I293" s="2"/>
      <c r="K293" s="2"/>
      <c r="L293" s="2"/>
      <c r="M293" s="2"/>
      <c r="N293" s="2"/>
      <c r="O293" s="2"/>
      <c r="P293" s="2"/>
    </row>
    <row r="294" spans="5:16" ht="12.75">
      <c r="E294" s="2"/>
      <c r="G294" s="2"/>
      <c r="I294" s="2"/>
      <c r="K294" s="2"/>
      <c r="L294" s="2"/>
      <c r="M294" s="2"/>
      <c r="N294" s="2"/>
      <c r="O294" s="2"/>
      <c r="P294" s="2"/>
    </row>
    <row r="295" spans="5:16" ht="12.75">
      <c r="E295" s="2"/>
      <c r="G295" s="2"/>
      <c r="I295" s="2"/>
      <c r="K295" s="2"/>
      <c r="L295" s="2"/>
      <c r="M295" s="2"/>
      <c r="N295" s="2"/>
      <c r="O295" s="2"/>
      <c r="P295" s="2"/>
    </row>
    <row r="296" spans="5:16" ht="12.75">
      <c r="E296" s="2"/>
      <c r="G296" s="2"/>
      <c r="I296" s="2"/>
      <c r="K296" s="2"/>
      <c r="L296" s="2"/>
      <c r="M296" s="2"/>
      <c r="N296" s="2"/>
      <c r="O296" s="2"/>
      <c r="P296" s="2"/>
    </row>
    <row r="297" spans="5:16" ht="12.75">
      <c r="E297" s="2"/>
      <c r="G297" s="2"/>
      <c r="I297" s="2"/>
      <c r="K297" s="2"/>
      <c r="L297" s="2"/>
      <c r="M297" s="2"/>
      <c r="N297" s="2"/>
      <c r="O297" s="2"/>
      <c r="P297" s="2"/>
    </row>
    <row r="298" spans="5:16" ht="12.75">
      <c r="E298" s="2"/>
      <c r="G298" s="2"/>
      <c r="I298" s="2"/>
      <c r="K298" s="2"/>
      <c r="L298" s="2"/>
      <c r="M298" s="2"/>
      <c r="N298" s="2"/>
      <c r="O298" s="2"/>
      <c r="P298" s="2"/>
    </row>
    <row r="299" spans="5:16" ht="12.75">
      <c r="E299" s="2"/>
      <c r="G299" s="2"/>
      <c r="I299" s="2"/>
      <c r="K299" s="2"/>
      <c r="L299" s="2"/>
      <c r="M299" s="2"/>
      <c r="N299" s="2"/>
      <c r="O299" s="2"/>
      <c r="P299" s="2"/>
    </row>
    <row r="300" spans="5:16" ht="12.75">
      <c r="E300" s="2"/>
      <c r="G300" s="2"/>
      <c r="I300" s="2"/>
      <c r="K300" s="2"/>
      <c r="L300" s="2"/>
      <c r="M300" s="2"/>
      <c r="N300" s="2"/>
      <c r="O300" s="2"/>
      <c r="P300" s="2"/>
    </row>
    <row r="301" spans="5:16" ht="12.75">
      <c r="E301" s="2"/>
      <c r="G301" s="2"/>
      <c r="I301" s="2"/>
      <c r="K301" s="2"/>
      <c r="L301" s="2"/>
      <c r="M301" s="2"/>
      <c r="N301" s="2"/>
      <c r="O301" s="2"/>
      <c r="P301" s="2"/>
    </row>
    <row r="302" spans="5:16" ht="12.75">
      <c r="E302" s="2"/>
      <c r="G302" s="2"/>
      <c r="I302" s="2"/>
      <c r="K302" s="2"/>
      <c r="L302" s="2"/>
      <c r="M302" s="2"/>
      <c r="N302" s="2"/>
      <c r="O302" s="2"/>
      <c r="P302" s="2"/>
    </row>
    <row r="303" spans="5:16" ht="12.75">
      <c r="E303" s="2"/>
      <c r="G303" s="2"/>
      <c r="I303" s="2"/>
      <c r="K303" s="2"/>
      <c r="L303" s="2"/>
      <c r="M303" s="2"/>
      <c r="N303" s="2"/>
      <c r="O303" s="2"/>
      <c r="P303" s="2"/>
    </row>
    <row r="304" spans="5:16" ht="12.75">
      <c r="E304" s="2"/>
      <c r="G304" s="2"/>
      <c r="I304" s="2"/>
      <c r="K304" s="2"/>
      <c r="L304" s="2"/>
      <c r="M304" s="2"/>
      <c r="N304" s="2"/>
      <c r="O304" s="2"/>
      <c r="P304" s="2"/>
    </row>
    <row r="305" spans="5:16" ht="12.75">
      <c r="E305" s="2"/>
      <c r="G305" s="2"/>
      <c r="I305" s="2"/>
      <c r="K305" s="2"/>
      <c r="L305" s="2"/>
      <c r="M305" s="2"/>
      <c r="N305" s="2"/>
      <c r="O305" s="2"/>
      <c r="P305" s="2"/>
    </row>
    <row r="306" spans="5:16" ht="12.75">
      <c r="E306" s="2"/>
      <c r="G306" s="2"/>
      <c r="I306" s="2"/>
      <c r="K306" s="2"/>
      <c r="L306" s="2"/>
      <c r="M306" s="2"/>
      <c r="N306" s="2"/>
      <c r="O306" s="2"/>
      <c r="P306" s="2"/>
    </row>
    <row r="307" spans="5:16" ht="12.75">
      <c r="E307" s="2"/>
      <c r="G307" s="2"/>
      <c r="I307" s="2"/>
      <c r="K307" s="2"/>
      <c r="L307" s="2"/>
      <c r="M307" s="2"/>
      <c r="N307" s="2"/>
      <c r="O307" s="2"/>
      <c r="P307" s="2"/>
    </row>
    <row r="308" spans="5:16" ht="12.75">
      <c r="E308" s="2"/>
      <c r="G308" s="2"/>
      <c r="I308" s="2"/>
      <c r="K308" s="2"/>
      <c r="L308" s="2"/>
      <c r="M308" s="2"/>
      <c r="N308" s="2"/>
      <c r="O308" s="2"/>
      <c r="P308" s="2"/>
    </row>
    <row r="309" spans="5:16" ht="25.5">
      <c r="E309" s="3" t="s">
        <v>34</v>
      </c>
      <c r="F309" s="3" t="s">
        <v>35</v>
      </c>
      <c r="G309" s="3" t="s">
        <v>36</v>
      </c>
      <c r="H309" s="3" t="s">
        <v>38</v>
      </c>
      <c r="I309" s="3" t="s">
        <v>41</v>
      </c>
      <c r="J309" s="3" t="s">
        <v>42</v>
      </c>
      <c r="K309" s="3" t="s">
        <v>43</v>
      </c>
      <c r="L309" s="3" t="s">
        <v>44</v>
      </c>
      <c r="M309" s="3" t="s">
        <v>54</v>
      </c>
      <c r="N309" s="3" t="s">
        <v>55</v>
      </c>
      <c r="O309" s="57" t="s">
        <v>57</v>
      </c>
      <c r="P309" s="57" t="s">
        <v>58</v>
      </c>
    </row>
    <row r="310" spans="2:16" ht="12.75">
      <c r="B310" s="101" t="s">
        <v>29</v>
      </c>
      <c r="C310" s="104" t="s">
        <v>1</v>
      </c>
      <c r="D310" s="12" t="s">
        <v>5</v>
      </c>
      <c r="E310" s="55">
        <v>627.6</v>
      </c>
      <c r="F310" s="7">
        <v>697.9</v>
      </c>
      <c r="G310" s="7">
        <v>804.5</v>
      </c>
      <c r="H310" s="7">
        <v>895.5</v>
      </c>
      <c r="I310" s="4"/>
      <c r="J310" s="4"/>
      <c r="K310" s="50"/>
      <c r="L310" s="7"/>
      <c r="M310" s="7"/>
      <c r="N310" s="7"/>
      <c r="O310" s="7"/>
      <c r="P310" s="7"/>
    </row>
    <row r="311" spans="2:16" ht="12.75">
      <c r="B311" s="102"/>
      <c r="C311" s="105"/>
      <c r="D311" s="4" t="s">
        <v>6</v>
      </c>
      <c r="E311" s="37">
        <v>15.8</v>
      </c>
      <c r="F311" s="50">
        <f>(F310/E310-1)*100</f>
        <v>11.20140216698533</v>
      </c>
      <c r="G311" s="50">
        <f>(G310/F310-1)*100</f>
        <v>15.27439461240865</v>
      </c>
      <c r="H311" s="50">
        <f>(H310/G310-1)*100</f>
        <v>11.311373523927903</v>
      </c>
      <c r="I311" s="4"/>
      <c r="J311" s="4"/>
      <c r="K311" s="50"/>
      <c r="L311" s="50"/>
      <c r="M311" s="50"/>
      <c r="N311" s="50"/>
      <c r="O311" s="50"/>
      <c r="P311" s="50"/>
    </row>
    <row r="312" spans="2:16" ht="12.75">
      <c r="B312" s="102"/>
      <c r="C312" s="106"/>
      <c r="D312" s="4" t="s">
        <v>4</v>
      </c>
      <c r="E312" s="37">
        <v>65.3</v>
      </c>
      <c r="F312" s="50">
        <v>63.7</v>
      </c>
      <c r="G312" s="50">
        <v>68.3</v>
      </c>
      <c r="H312" s="50">
        <v>65.2</v>
      </c>
      <c r="I312" s="4"/>
      <c r="J312" s="4"/>
      <c r="K312" s="50"/>
      <c r="L312" s="50"/>
      <c r="M312" s="50"/>
      <c r="N312" s="50"/>
      <c r="O312" s="50"/>
      <c r="P312" s="50"/>
    </row>
    <row r="313" spans="2:16" ht="12.75">
      <c r="B313" s="102"/>
      <c r="C313" s="104" t="s">
        <v>2</v>
      </c>
      <c r="D313" s="12" t="s">
        <v>5</v>
      </c>
      <c r="E313" s="56">
        <v>591.6</v>
      </c>
      <c r="F313" s="7">
        <v>652.1</v>
      </c>
      <c r="G313" s="7">
        <v>750.8</v>
      </c>
      <c r="H313" s="7">
        <v>833.8</v>
      </c>
      <c r="I313" s="4"/>
      <c r="J313" s="4"/>
      <c r="K313" s="50"/>
      <c r="L313" s="7"/>
      <c r="M313" s="7"/>
      <c r="N313" s="7"/>
      <c r="O313" s="7"/>
      <c r="P313" s="7"/>
    </row>
    <row r="314" spans="2:16" ht="12.75">
      <c r="B314" s="102"/>
      <c r="C314" s="107"/>
      <c r="D314" s="4" t="s">
        <v>6</v>
      </c>
      <c r="E314" s="37">
        <v>12.6</v>
      </c>
      <c r="F314" s="50">
        <f>(F313/E313-1)*100</f>
        <v>10.22650439486139</v>
      </c>
      <c r="G314" s="50">
        <f>(G313/F313-1)*100</f>
        <v>15.135715381076519</v>
      </c>
      <c r="H314" s="50">
        <f>(H313/G313-1)*100</f>
        <v>11.0548748002131</v>
      </c>
      <c r="I314" s="4"/>
      <c r="J314" s="4"/>
      <c r="K314" s="50"/>
      <c r="L314" s="50"/>
      <c r="M314" s="50"/>
      <c r="N314" s="50"/>
      <c r="O314" s="50"/>
      <c r="P314" s="50"/>
    </row>
    <row r="315" spans="2:16" ht="12.75">
      <c r="B315" s="102"/>
      <c r="C315" s="108"/>
      <c r="D315" s="4" t="s">
        <v>4</v>
      </c>
      <c r="E315" s="37">
        <v>60.3</v>
      </c>
      <c r="F315" s="50">
        <v>54.7</v>
      </c>
      <c r="G315" s="50">
        <v>62.2</v>
      </c>
      <c r="H315" s="50">
        <v>58.8</v>
      </c>
      <c r="I315" s="4"/>
      <c r="J315" s="4"/>
      <c r="K315" s="50"/>
      <c r="L315" s="50"/>
      <c r="M315" s="50"/>
      <c r="N315" s="50"/>
      <c r="O315" s="50"/>
      <c r="P315" s="50"/>
    </row>
    <row r="316" spans="2:16" ht="12.75">
      <c r="B316" s="103"/>
      <c r="C316" s="13" t="s">
        <v>17</v>
      </c>
      <c r="D316" s="4" t="s">
        <v>11</v>
      </c>
      <c r="E316" s="45">
        <f>100*E313/E310</f>
        <v>94.26386233269598</v>
      </c>
      <c r="F316" s="8">
        <f>100*F313/F310</f>
        <v>93.4374552228113</v>
      </c>
      <c r="G316" s="8">
        <f>100*G313/G310</f>
        <v>93.32504661280298</v>
      </c>
      <c r="H316" s="8">
        <f>100*H313/H310</f>
        <v>93.10999441652707</v>
      </c>
      <c r="I316" s="4"/>
      <c r="J316" s="4"/>
      <c r="K316" s="51"/>
      <c r="L316" s="8"/>
      <c r="M316" s="8"/>
      <c r="N316" s="8"/>
      <c r="O316" s="8"/>
      <c r="P316" s="8"/>
    </row>
    <row r="317" spans="2:16" ht="12.75">
      <c r="B317" s="5"/>
      <c r="E317" s="2"/>
      <c r="G317" s="2"/>
      <c r="I317" s="2"/>
      <c r="K317" s="2"/>
      <c r="L317" s="2"/>
      <c r="M317" s="2"/>
      <c r="N317" s="2"/>
      <c r="O317" s="2"/>
      <c r="P317" s="2"/>
    </row>
    <row r="318" spans="2:16" ht="12.75">
      <c r="B318" s="5"/>
      <c r="E318" s="2"/>
      <c r="G318" s="2"/>
      <c r="I318" s="2"/>
      <c r="K318" s="2"/>
      <c r="L318" s="2"/>
      <c r="M318" s="2"/>
      <c r="N318" s="2"/>
      <c r="O318" s="2"/>
      <c r="P318" s="2"/>
    </row>
    <row r="319" spans="2:16" ht="12.75">
      <c r="B319" s="101" t="s">
        <v>39</v>
      </c>
      <c r="C319" s="104" t="s">
        <v>15</v>
      </c>
      <c r="D319" s="12" t="s">
        <v>5</v>
      </c>
      <c r="E319" s="7"/>
      <c r="F319" s="7"/>
      <c r="G319" s="7"/>
      <c r="H319" s="7"/>
      <c r="I319" s="7">
        <v>403.1</v>
      </c>
      <c r="J319" s="7">
        <v>404.1</v>
      </c>
      <c r="K319" s="7">
        <v>385.8</v>
      </c>
      <c r="L319" s="55">
        <v>290.1</v>
      </c>
      <c r="M319" s="7">
        <v>258.8</v>
      </c>
      <c r="N319" s="55">
        <v>234.7</v>
      </c>
      <c r="O319" s="7">
        <v>196.6</v>
      </c>
      <c r="P319" s="7">
        <v>181</v>
      </c>
    </row>
    <row r="320" spans="2:16" ht="12.75">
      <c r="B320" s="109"/>
      <c r="C320" s="105"/>
      <c r="D320" s="4" t="s">
        <v>6</v>
      </c>
      <c r="E320" s="7"/>
      <c r="F320" s="7"/>
      <c r="G320" s="7"/>
      <c r="H320" s="7"/>
      <c r="I320" s="7" t="s">
        <v>28</v>
      </c>
      <c r="J320" s="7">
        <f aca="true" t="shared" si="50" ref="J320:P320">(J319/I319-1)*100</f>
        <v>0.2480774001488495</v>
      </c>
      <c r="K320" s="49">
        <f t="shared" si="50"/>
        <v>-4.528582034149964</v>
      </c>
      <c r="L320" s="7">
        <f t="shared" si="50"/>
        <v>-24.805598755832037</v>
      </c>
      <c r="M320" s="75">
        <f t="shared" si="50"/>
        <v>-10.789382971389184</v>
      </c>
      <c r="N320" s="7">
        <f t="shared" si="50"/>
        <v>-9.312210200927362</v>
      </c>
      <c r="O320" s="50">
        <f t="shared" si="50"/>
        <v>-16.23348956114188</v>
      </c>
      <c r="P320" s="50">
        <f t="shared" si="50"/>
        <v>-7.9348931841302095</v>
      </c>
    </row>
    <row r="321" spans="2:16" ht="12.75">
      <c r="B321" s="109"/>
      <c r="C321" s="106"/>
      <c r="D321" s="4" t="s">
        <v>4</v>
      </c>
      <c r="E321" s="7"/>
      <c r="F321" s="7"/>
      <c r="G321" s="7"/>
      <c r="H321" s="7"/>
      <c r="I321" s="7" t="s">
        <v>28</v>
      </c>
      <c r="J321" s="7" t="s">
        <v>28</v>
      </c>
      <c r="K321" s="7" t="s">
        <v>28</v>
      </c>
      <c r="L321" s="15" t="s">
        <v>28</v>
      </c>
      <c r="M321" s="49">
        <f>(M319/I319-1)*100</f>
        <v>-35.797568841478544</v>
      </c>
      <c r="N321" s="7">
        <f>(N319/J319-1)*100</f>
        <v>-41.9203167532789</v>
      </c>
      <c r="O321" s="50">
        <f>(O319/K319-1)*100</f>
        <v>-49.04095386210472</v>
      </c>
      <c r="P321" s="50">
        <f>(P319/L319-1)*100</f>
        <v>-37.60772147535333</v>
      </c>
    </row>
    <row r="322" spans="2:16" ht="12.75">
      <c r="B322" s="109"/>
      <c r="C322" s="104" t="s">
        <v>2</v>
      </c>
      <c r="D322" s="16" t="s">
        <v>5</v>
      </c>
      <c r="E322" s="7"/>
      <c r="F322" s="7"/>
      <c r="G322" s="7"/>
      <c r="H322" s="7"/>
      <c r="I322" s="7">
        <v>382.6</v>
      </c>
      <c r="J322" s="7">
        <v>383.4</v>
      </c>
      <c r="K322" s="7">
        <v>366.4</v>
      </c>
      <c r="L322" s="55">
        <v>265.9</v>
      </c>
      <c r="M322" s="7">
        <v>227.9</v>
      </c>
      <c r="N322" s="56">
        <v>152.6</v>
      </c>
      <c r="O322" s="7">
        <v>134.5</v>
      </c>
      <c r="P322" s="7">
        <v>135</v>
      </c>
    </row>
    <row r="323" spans="2:16" ht="12.75">
      <c r="B323" s="109"/>
      <c r="C323" s="107"/>
      <c r="D323" s="4" t="s">
        <v>6</v>
      </c>
      <c r="E323" s="7"/>
      <c r="F323" s="7"/>
      <c r="G323" s="7"/>
      <c r="H323" s="7"/>
      <c r="I323" s="7" t="s">
        <v>28</v>
      </c>
      <c r="J323" s="7">
        <f aca="true" t="shared" si="51" ref="J323:P323">(J322/I322-1)*100</f>
        <v>0.209095661265013</v>
      </c>
      <c r="K323" s="49">
        <f t="shared" si="51"/>
        <v>-4.434011476264999</v>
      </c>
      <c r="L323" s="7">
        <f t="shared" si="51"/>
        <v>-27.42903930131004</v>
      </c>
      <c r="M323" s="75">
        <f t="shared" si="51"/>
        <v>-14.291086874764936</v>
      </c>
      <c r="N323" s="7">
        <f t="shared" si="51"/>
        <v>-33.04080737165423</v>
      </c>
      <c r="O323" s="50">
        <f t="shared" si="51"/>
        <v>-11.861074705111395</v>
      </c>
      <c r="P323" s="50">
        <f t="shared" si="51"/>
        <v>0.3717472118959009</v>
      </c>
    </row>
    <row r="324" spans="2:16" ht="12.75">
      <c r="B324" s="109"/>
      <c r="C324" s="108"/>
      <c r="D324" s="4" t="s">
        <v>4</v>
      </c>
      <c r="E324" s="7"/>
      <c r="F324" s="7"/>
      <c r="G324" s="7"/>
      <c r="H324" s="7"/>
      <c r="I324" s="7" t="s">
        <v>28</v>
      </c>
      <c r="J324" s="7" t="s">
        <v>28</v>
      </c>
      <c r="K324" s="7" t="s">
        <v>28</v>
      </c>
      <c r="L324" s="15" t="s">
        <v>28</v>
      </c>
      <c r="M324" s="49">
        <f>(M322/I322-1)*100</f>
        <v>-40.43387349712494</v>
      </c>
      <c r="N324" s="7">
        <f>(N322/J322-1)*100</f>
        <v>-60.19822639540949</v>
      </c>
      <c r="O324" s="50">
        <f>(O322/K322-1)*100</f>
        <v>-63.2914847161572</v>
      </c>
      <c r="P324" s="50">
        <f>(P322/L322-1)*100</f>
        <v>-49.229033471229776</v>
      </c>
    </row>
    <row r="325" spans="2:16" ht="12.75">
      <c r="B325" s="110"/>
      <c r="C325" s="17" t="s">
        <v>17</v>
      </c>
      <c r="D325" s="12" t="s">
        <v>16</v>
      </c>
      <c r="E325" s="8"/>
      <c r="F325" s="8"/>
      <c r="G325" s="8"/>
      <c r="H325" s="8"/>
      <c r="I325" s="8">
        <f aca="true" t="shared" si="52" ref="I325:N325">100*I322/I319</f>
        <v>94.91441329694864</v>
      </c>
      <c r="J325" s="8">
        <f t="shared" si="52"/>
        <v>94.87750556792872</v>
      </c>
      <c r="K325" s="8">
        <f t="shared" si="52"/>
        <v>94.97148781752203</v>
      </c>
      <c r="L325" s="8">
        <f t="shared" si="52"/>
        <v>91.65804894863838</v>
      </c>
      <c r="M325" s="48">
        <f t="shared" si="52"/>
        <v>88.06027820710973</v>
      </c>
      <c r="N325" s="8">
        <f t="shared" si="52"/>
        <v>65.01917341286749</v>
      </c>
      <c r="O325" s="51">
        <f>100*O322/O319</f>
        <v>68.41302136317395</v>
      </c>
      <c r="P325" s="51">
        <f>100*P322/P319</f>
        <v>74.58563535911603</v>
      </c>
    </row>
    <row r="326" spans="2:16" ht="12.75">
      <c r="B326" s="5"/>
      <c r="C326" s="9"/>
      <c r="D326" s="5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1"/>
      <c r="P326" s="11"/>
    </row>
    <row r="327" ht="12.75">
      <c r="B327" s="5"/>
    </row>
    <row r="328" spans="2:16" ht="12.75">
      <c r="B328" s="101" t="s">
        <v>40</v>
      </c>
      <c r="C328" s="104" t="s">
        <v>1</v>
      </c>
      <c r="D328" s="12" t="s">
        <v>5</v>
      </c>
      <c r="E328" s="7"/>
      <c r="F328" s="7"/>
      <c r="G328" s="7"/>
      <c r="H328" s="7"/>
      <c r="I328" s="50">
        <v>616.9</v>
      </c>
      <c r="J328" s="7">
        <v>633.4</v>
      </c>
      <c r="K328" s="55">
        <v>722.1</v>
      </c>
      <c r="L328" s="55">
        <v>894.6</v>
      </c>
      <c r="M328" s="7">
        <v>963.1</v>
      </c>
      <c r="N328" s="55">
        <v>931.1</v>
      </c>
      <c r="O328" s="7">
        <v>884.3</v>
      </c>
      <c r="P328" s="7">
        <v>900.9</v>
      </c>
    </row>
    <row r="329" spans="2:16" ht="12.75">
      <c r="B329" s="102"/>
      <c r="C329" s="105"/>
      <c r="D329" s="4" t="s">
        <v>6</v>
      </c>
      <c r="E329" s="7"/>
      <c r="F329" s="7"/>
      <c r="G329" s="7"/>
      <c r="H329" s="7"/>
      <c r="I329" s="50" t="s">
        <v>28</v>
      </c>
      <c r="J329" s="75">
        <f aca="true" t="shared" si="53" ref="J329:P329">(J328/I328-1)*100</f>
        <v>2.674663640784569</v>
      </c>
      <c r="K329" s="49">
        <f t="shared" si="53"/>
        <v>14.003789074834238</v>
      </c>
      <c r="L329" s="7">
        <f t="shared" si="53"/>
        <v>23.88865808059826</v>
      </c>
      <c r="M329" s="75">
        <f t="shared" si="53"/>
        <v>7.657053431701311</v>
      </c>
      <c r="N329" s="7">
        <f t="shared" si="53"/>
        <v>-3.3226040909562826</v>
      </c>
      <c r="O329" s="50">
        <f t="shared" si="53"/>
        <v>-5.02631296316186</v>
      </c>
      <c r="P329" s="50">
        <f t="shared" si="53"/>
        <v>1.8771909985299207</v>
      </c>
    </row>
    <row r="330" spans="2:16" ht="12.75">
      <c r="B330" s="102"/>
      <c r="C330" s="106"/>
      <c r="D330" s="4" t="s">
        <v>4</v>
      </c>
      <c r="E330" s="7"/>
      <c r="F330" s="7"/>
      <c r="G330" s="7"/>
      <c r="H330" s="7"/>
      <c r="I330" s="50" t="s">
        <v>28</v>
      </c>
      <c r="J330" s="50" t="s">
        <v>28</v>
      </c>
      <c r="K330" s="74" t="s">
        <v>28</v>
      </c>
      <c r="L330" s="74" t="s">
        <v>28</v>
      </c>
      <c r="M330" s="49">
        <f>(M328/I328-1)*100</f>
        <v>56.11930620846168</v>
      </c>
      <c r="N330" s="7">
        <f>(N328/J328-1)*100</f>
        <v>47.0003157562362</v>
      </c>
      <c r="O330" s="50">
        <f>(O328/K328-1)*100</f>
        <v>22.462262844481362</v>
      </c>
      <c r="P330" s="50">
        <f>(P328/L328-1)*100</f>
        <v>0.7042253521126751</v>
      </c>
    </row>
    <row r="331" spans="2:16" ht="12.75">
      <c r="B331" s="102"/>
      <c r="C331" s="104" t="s">
        <v>2</v>
      </c>
      <c r="D331" s="12" t="s">
        <v>5</v>
      </c>
      <c r="E331" s="7"/>
      <c r="F331" s="7"/>
      <c r="G331" s="7"/>
      <c r="H331" s="7"/>
      <c r="I331" s="50">
        <v>573.8</v>
      </c>
      <c r="J331" s="7">
        <v>604.1</v>
      </c>
      <c r="K331" s="55">
        <v>698.5</v>
      </c>
      <c r="L331" s="55">
        <v>851.8</v>
      </c>
      <c r="M331" s="7">
        <v>917.2</v>
      </c>
      <c r="N331" s="56">
        <v>785.8</v>
      </c>
      <c r="O331" s="7">
        <v>618.1</v>
      </c>
      <c r="P331" s="7">
        <v>812.6</v>
      </c>
    </row>
    <row r="332" spans="2:16" ht="12.75">
      <c r="B332" s="102"/>
      <c r="C332" s="107"/>
      <c r="D332" s="4" t="s">
        <v>6</v>
      </c>
      <c r="E332" s="7"/>
      <c r="F332" s="7"/>
      <c r="G332" s="7"/>
      <c r="H332" s="7"/>
      <c r="I332" s="50" t="s">
        <v>28</v>
      </c>
      <c r="J332" s="75">
        <f aca="true" t="shared" si="54" ref="J332:P332">(J331/I331-1)*100</f>
        <v>5.280585569884999</v>
      </c>
      <c r="K332" s="49">
        <f t="shared" si="54"/>
        <v>15.626551895381557</v>
      </c>
      <c r="L332" s="7">
        <f t="shared" si="54"/>
        <v>21.947029348604154</v>
      </c>
      <c r="M332" s="75">
        <f t="shared" si="54"/>
        <v>7.677858652265801</v>
      </c>
      <c r="N332" s="7">
        <f t="shared" si="54"/>
        <v>-14.326210204971657</v>
      </c>
      <c r="O332" s="50">
        <f t="shared" si="54"/>
        <v>-21.341308220921352</v>
      </c>
      <c r="P332" s="50">
        <f t="shared" si="54"/>
        <v>31.467400097071675</v>
      </c>
    </row>
    <row r="333" spans="2:16" ht="12.75">
      <c r="B333" s="102"/>
      <c r="C333" s="108"/>
      <c r="D333" s="4" t="s">
        <v>4</v>
      </c>
      <c r="E333" s="7"/>
      <c r="F333" s="7"/>
      <c r="G333" s="7"/>
      <c r="H333" s="7"/>
      <c r="I333" s="50" t="s">
        <v>28</v>
      </c>
      <c r="J333" s="50" t="s">
        <v>28</v>
      </c>
      <c r="K333" s="74" t="s">
        <v>28</v>
      </c>
      <c r="L333" s="74" t="s">
        <v>28</v>
      </c>
      <c r="M333" s="49">
        <f>(M331/I331-1)*100</f>
        <v>59.84663645869644</v>
      </c>
      <c r="N333" s="7">
        <f>(N331/J331-1)*100</f>
        <v>30.07780168846217</v>
      </c>
      <c r="O333" s="50">
        <f>(O331/K331-1)*100</f>
        <v>-11.510379384395131</v>
      </c>
      <c r="P333" s="50">
        <f>(P331/L331-1)*100</f>
        <v>-4.602019253345846</v>
      </c>
    </row>
    <row r="334" spans="2:16" ht="12.75">
      <c r="B334" s="103"/>
      <c r="C334" s="13" t="s">
        <v>17</v>
      </c>
      <c r="D334" s="4" t="s">
        <v>11</v>
      </c>
      <c r="E334" s="8"/>
      <c r="F334" s="8"/>
      <c r="G334" s="8"/>
      <c r="H334" s="8"/>
      <c r="I334" s="51">
        <f aca="true" t="shared" si="55" ref="I334:N334">100*I331/I328</f>
        <v>93.01345436861727</v>
      </c>
      <c r="J334" s="8">
        <f t="shared" si="55"/>
        <v>95.37417113988002</v>
      </c>
      <c r="K334" s="8">
        <f t="shared" si="55"/>
        <v>96.7317546046254</v>
      </c>
      <c r="L334" s="8">
        <f t="shared" si="55"/>
        <v>95.2157388777107</v>
      </c>
      <c r="M334" s="48">
        <f t="shared" si="55"/>
        <v>95.23413975703457</v>
      </c>
      <c r="N334" s="8">
        <f t="shared" si="55"/>
        <v>84.3948018472774</v>
      </c>
      <c r="O334" s="51">
        <f>100*O331/O328</f>
        <v>69.89709374646614</v>
      </c>
      <c r="P334" s="51">
        <f>100*P331/P328</f>
        <v>90.1986901986902</v>
      </c>
    </row>
    <row r="335" ht="12.75">
      <c r="B335" s="9"/>
    </row>
    <row r="336" spans="2:11" ht="12.75">
      <c r="B336" s="9"/>
      <c r="E336" s="63"/>
      <c r="F336" s="65"/>
      <c r="J336" s="93"/>
      <c r="K336" s="65"/>
    </row>
    <row r="337" spans="2:16" ht="12.75">
      <c r="B337" s="113"/>
      <c r="C337" s="114"/>
      <c r="D337" s="5"/>
      <c r="E337" s="43"/>
      <c r="F337" s="43"/>
      <c r="G337" s="10"/>
      <c r="H337" s="10"/>
      <c r="I337" s="10"/>
      <c r="J337" s="10"/>
      <c r="K337" s="10"/>
      <c r="L337" s="10"/>
      <c r="M337" s="43"/>
      <c r="N337" s="10"/>
      <c r="O337" s="10"/>
      <c r="P337" s="10"/>
    </row>
    <row r="338" spans="2:16" ht="12.75">
      <c r="B338" s="113"/>
      <c r="C338" s="115"/>
      <c r="D338" s="5"/>
      <c r="E338" s="43"/>
      <c r="F338" s="43"/>
      <c r="G338" s="10"/>
      <c r="H338" s="10"/>
      <c r="I338" s="10"/>
      <c r="J338" s="10"/>
      <c r="K338" s="10"/>
      <c r="L338" s="10"/>
      <c r="M338" s="44"/>
      <c r="N338" s="10"/>
      <c r="O338" s="10"/>
      <c r="P338" s="10"/>
    </row>
    <row r="339" spans="2:16" ht="12.75">
      <c r="B339" s="113"/>
      <c r="C339" s="115"/>
      <c r="D339" s="5"/>
      <c r="E339" s="43"/>
      <c r="F339" s="43"/>
      <c r="G339" s="10"/>
      <c r="H339" s="10"/>
      <c r="I339" s="10"/>
      <c r="J339" s="10"/>
      <c r="K339" s="10"/>
      <c r="L339" s="10"/>
      <c r="M339" s="44"/>
      <c r="N339" s="10"/>
      <c r="O339" s="10"/>
      <c r="P339" s="10"/>
    </row>
    <row r="340" spans="2:16" ht="12.75">
      <c r="B340" s="113"/>
      <c r="C340" s="114"/>
      <c r="D340" s="62"/>
      <c r="E340" s="43"/>
      <c r="F340" s="43"/>
      <c r="G340" s="10"/>
      <c r="H340" s="10"/>
      <c r="I340" s="10"/>
      <c r="J340" s="10"/>
      <c r="K340" s="10"/>
      <c r="L340" s="10"/>
      <c r="M340" s="43"/>
      <c r="N340" s="10"/>
      <c r="O340" s="10"/>
      <c r="P340" s="10"/>
    </row>
    <row r="341" spans="2:16" ht="12.75">
      <c r="B341" s="113"/>
      <c r="C341" s="116"/>
      <c r="D341" s="5"/>
      <c r="E341" s="43"/>
      <c r="F341" s="43"/>
      <c r="G341" s="10"/>
      <c r="H341" s="10"/>
      <c r="I341" s="10"/>
      <c r="J341" s="10"/>
      <c r="K341" s="10"/>
      <c r="L341" s="10"/>
      <c r="M341" s="44"/>
      <c r="N341" s="10"/>
      <c r="O341" s="10"/>
      <c r="P341" s="10"/>
    </row>
    <row r="342" spans="2:16" ht="12.75">
      <c r="B342" s="113"/>
      <c r="C342" s="116"/>
      <c r="D342" s="5"/>
      <c r="E342" s="43"/>
      <c r="F342" s="43"/>
      <c r="G342" s="10"/>
      <c r="H342" s="10"/>
      <c r="I342" s="10"/>
      <c r="J342" s="10"/>
      <c r="K342" s="10"/>
      <c r="L342" s="10"/>
      <c r="M342" s="44"/>
      <c r="N342" s="10"/>
      <c r="O342" s="10"/>
      <c r="P342" s="10"/>
    </row>
    <row r="343" spans="2:16" ht="12.75">
      <c r="B343" s="113"/>
      <c r="C343" s="18"/>
      <c r="D343" s="5"/>
      <c r="E343" s="44"/>
      <c r="F343" s="44"/>
      <c r="G343" s="11"/>
      <c r="H343" s="11"/>
      <c r="I343" s="11"/>
      <c r="J343" s="11"/>
      <c r="K343" s="11"/>
      <c r="L343" s="11"/>
      <c r="M343" s="11"/>
      <c r="N343" s="11"/>
      <c r="O343" s="11"/>
      <c r="P343" s="11"/>
    </row>
    <row r="344" ht="12.75">
      <c r="B344" s="9"/>
    </row>
    <row r="345" spans="5:13" ht="12.75">
      <c r="E345" s="54"/>
      <c r="J345" s="60"/>
      <c r="K345" s="54"/>
      <c r="L345" s="38"/>
      <c r="M345" s="38"/>
    </row>
    <row r="353" spans="4:8" ht="23.25" customHeight="1">
      <c r="D353" s="33"/>
      <c r="G353" s="6"/>
      <c r="H353" s="32"/>
    </row>
    <row r="355" ht="55.5">
      <c r="D355" s="1"/>
    </row>
    <row r="356" ht="42.75" customHeight="1"/>
    <row r="375" spans="5:16" ht="12.7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5:16" ht="12.7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5:16" ht="12.75">
      <c r="E377" s="2"/>
      <c r="G377" s="2"/>
      <c r="I377" s="2"/>
      <c r="K377" s="2"/>
      <c r="L377" s="2"/>
      <c r="M377" s="2"/>
      <c r="N377" s="2"/>
      <c r="O377" s="2"/>
      <c r="P377" s="2"/>
    </row>
    <row r="378" spans="5:16" ht="12.75">
      <c r="E378" s="2"/>
      <c r="G378" s="2"/>
      <c r="I378" s="2"/>
      <c r="K378" s="2"/>
      <c r="L378" s="2"/>
      <c r="M378" s="2"/>
      <c r="N378" s="2"/>
      <c r="O378" s="2"/>
      <c r="P378" s="2"/>
    </row>
    <row r="379" spans="5:16" ht="12.75">
      <c r="E379" s="2"/>
      <c r="G379" s="2"/>
      <c r="I379" s="2"/>
      <c r="K379" s="2"/>
      <c r="L379" s="2"/>
      <c r="M379" s="2"/>
      <c r="N379" s="2"/>
      <c r="O379" s="2"/>
      <c r="P379" s="2"/>
    </row>
    <row r="380" spans="5:16" ht="12.75">
      <c r="E380" s="2"/>
      <c r="G380" s="2"/>
      <c r="I380" s="2"/>
      <c r="K380" s="2"/>
      <c r="L380" s="2"/>
      <c r="M380" s="2"/>
      <c r="N380" s="2"/>
      <c r="O380" s="2"/>
      <c r="P380" s="2"/>
    </row>
    <row r="381" spans="5:16" ht="12.75">
      <c r="E381" s="2"/>
      <c r="G381" s="2"/>
      <c r="I381" s="2"/>
      <c r="K381" s="2"/>
      <c r="L381" s="2"/>
      <c r="M381" s="2"/>
      <c r="N381" s="2"/>
      <c r="O381" s="2"/>
      <c r="P381" s="2"/>
    </row>
    <row r="382" spans="5:16" ht="12.75">
      <c r="E382" s="2"/>
      <c r="G382" s="2"/>
      <c r="I382" s="2"/>
      <c r="K382" s="2"/>
      <c r="L382" s="2"/>
      <c r="M382" s="2"/>
      <c r="N382" s="2"/>
      <c r="O382" s="2"/>
      <c r="P382" s="2"/>
    </row>
    <row r="383" spans="5:16" ht="12.75">
      <c r="E383" s="2"/>
      <c r="G383" s="2"/>
      <c r="I383" s="2"/>
      <c r="K383" s="2"/>
      <c r="L383" s="2"/>
      <c r="M383" s="2"/>
      <c r="N383" s="2"/>
      <c r="O383" s="2"/>
      <c r="P383" s="2"/>
    </row>
    <row r="384" spans="5:16" ht="12.75">
      <c r="E384" s="2"/>
      <c r="G384" s="2"/>
      <c r="I384" s="2"/>
      <c r="K384" s="2"/>
      <c r="L384" s="2"/>
      <c r="M384" s="2"/>
      <c r="N384" s="2"/>
      <c r="O384" s="2"/>
      <c r="P384" s="2"/>
    </row>
    <row r="385" spans="5:16" ht="12.75">
      <c r="E385" s="2"/>
      <c r="G385" s="2"/>
      <c r="I385" s="2"/>
      <c r="K385" s="2"/>
      <c r="L385" s="2"/>
      <c r="M385" s="2"/>
      <c r="N385" s="2"/>
      <c r="O385" s="2"/>
      <c r="P385" s="2"/>
    </row>
    <row r="386" spans="5:16" ht="12.75">
      <c r="E386" s="2"/>
      <c r="G386" s="2"/>
      <c r="I386" s="2"/>
      <c r="K386" s="2"/>
      <c r="L386" s="2"/>
      <c r="M386" s="2"/>
      <c r="N386" s="2"/>
      <c r="O386" s="2"/>
      <c r="P386" s="2"/>
    </row>
    <row r="387" spans="5:16" ht="12.75">
      <c r="E387" s="2"/>
      <c r="G387" s="2"/>
      <c r="I387" s="2"/>
      <c r="K387" s="2"/>
      <c r="L387" s="2"/>
      <c r="M387" s="2"/>
      <c r="N387" s="2"/>
      <c r="O387" s="2"/>
      <c r="P387" s="2"/>
    </row>
    <row r="388" spans="5:16" ht="12.75">
      <c r="E388" s="2"/>
      <c r="G388" s="2"/>
      <c r="I388" s="2"/>
      <c r="K388" s="2"/>
      <c r="L388" s="2"/>
      <c r="M388" s="2"/>
      <c r="N388" s="2"/>
      <c r="O388" s="2"/>
      <c r="P388" s="2"/>
    </row>
    <row r="389" spans="5:16" ht="12.75">
      <c r="E389" s="2"/>
      <c r="G389" s="2"/>
      <c r="I389" s="2"/>
      <c r="K389" s="2"/>
      <c r="L389" s="2"/>
      <c r="M389" s="2"/>
      <c r="N389" s="2"/>
      <c r="O389" s="2"/>
      <c r="P389" s="2"/>
    </row>
    <row r="390" spans="5:16" ht="12.75">
      <c r="E390" s="2"/>
      <c r="G390" s="2"/>
      <c r="I390" s="2"/>
      <c r="K390" s="2"/>
      <c r="L390" s="2"/>
      <c r="M390" s="2"/>
      <c r="N390" s="2"/>
      <c r="O390" s="2"/>
      <c r="P390" s="2"/>
    </row>
    <row r="391" spans="5:16" ht="12.75">
      <c r="E391" s="2"/>
      <c r="G391" s="2"/>
      <c r="I391" s="2"/>
      <c r="K391" s="2"/>
      <c r="L391" s="2"/>
      <c r="M391" s="2"/>
      <c r="N391" s="2"/>
      <c r="O391" s="2"/>
      <c r="P391" s="2"/>
    </row>
    <row r="392" spans="5:16" ht="12.75">
      <c r="E392" s="2"/>
      <c r="G392" s="2"/>
      <c r="I392" s="2"/>
      <c r="K392" s="2"/>
      <c r="L392" s="2"/>
      <c r="M392" s="2"/>
      <c r="N392" s="2"/>
      <c r="O392" s="2"/>
      <c r="P392" s="2"/>
    </row>
    <row r="393" spans="5:16" ht="12.75">
      <c r="E393" s="2"/>
      <c r="G393" s="2"/>
      <c r="I393" s="2"/>
      <c r="K393" s="2"/>
      <c r="L393" s="2"/>
      <c r="M393" s="2"/>
      <c r="N393" s="2"/>
      <c r="O393" s="2"/>
      <c r="P393" s="2"/>
    </row>
    <row r="394" spans="5:16" ht="12.75">
      <c r="E394" s="2"/>
      <c r="G394" s="2"/>
      <c r="I394" s="2"/>
      <c r="K394" s="2"/>
      <c r="L394" s="2"/>
      <c r="M394" s="2"/>
      <c r="N394" s="2"/>
      <c r="O394" s="2"/>
      <c r="P394" s="2"/>
    </row>
    <row r="395" spans="5:16" ht="12.75">
      <c r="E395" s="2"/>
      <c r="G395" s="2"/>
      <c r="I395" s="2"/>
      <c r="K395" s="2"/>
      <c r="L395" s="2"/>
      <c r="M395" s="2"/>
      <c r="N395" s="2"/>
      <c r="O395" s="2"/>
      <c r="P395" s="2"/>
    </row>
    <row r="396" spans="5:16" ht="12.75">
      <c r="E396" s="2"/>
      <c r="G396" s="2"/>
      <c r="I396" s="2"/>
      <c r="K396" s="2"/>
      <c r="L396" s="2"/>
      <c r="M396" s="2"/>
      <c r="N396" s="2"/>
      <c r="O396" s="2"/>
      <c r="P396" s="2"/>
    </row>
    <row r="397" spans="5:16" ht="12.75">
      <c r="E397" s="2"/>
      <c r="G397" s="2"/>
      <c r="I397" s="2"/>
      <c r="K397" s="2"/>
      <c r="L397" s="2"/>
      <c r="M397" s="2"/>
      <c r="N397" s="2"/>
      <c r="O397" s="2"/>
      <c r="P397" s="2"/>
    </row>
    <row r="398" spans="4:16" ht="26.25" thickBot="1">
      <c r="D398" s="82"/>
      <c r="E398" s="52" t="s">
        <v>34</v>
      </c>
      <c r="F398" s="3" t="s">
        <v>35</v>
      </c>
      <c r="G398" s="57" t="s">
        <v>36</v>
      </c>
      <c r="H398" s="57" t="s">
        <v>38</v>
      </c>
      <c r="I398" s="57" t="s">
        <v>41</v>
      </c>
      <c r="J398" s="57" t="s">
        <v>42</v>
      </c>
      <c r="K398" s="79" t="s">
        <v>43</v>
      </c>
      <c r="L398" s="79" t="s">
        <v>44</v>
      </c>
      <c r="M398" s="57" t="s">
        <v>54</v>
      </c>
      <c r="N398" s="79" t="s">
        <v>55</v>
      </c>
      <c r="O398" s="79" t="s">
        <v>57</v>
      </c>
      <c r="P398" s="57" t="s">
        <v>58</v>
      </c>
    </row>
    <row r="399" spans="2:16" ht="12.75" customHeight="1" thickBot="1" thickTop="1">
      <c r="B399" s="101" t="s">
        <v>14</v>
      </c>
      <c r="C399" s="104" t="s">
        <v>1</v>
      </c>
      <c r="D399" s="20" t="s">
        <v>3</v>
      </c>
      <c r="E399" s="50">
        <f>E134+E143+E152+E222+E231+E240+E310+E319+E328</f>
        <v>1723.2999999999997</v>
      </c>
      <c r="F399" s="50">
        <f>F134+F143+F152+F222+F231+F240+F310+F319+F328</f>
        <v>1799.8000000000002</v>
      </c>
      <c r="G399" s="50">
        <f>G134+G143+G152+G222+G231+G240+G310+G319+G328</f>
        <v>1794.4</v>
      </c>
      <c r="H399" s="50">
        <f>H134+H143+H152+H222+H231+H240+H310+H319+H328</f>
        <v>1895.4</v>
      </c>
      <c r="I399" s="50">
        <f aca="true" t="shared" si="56" ref="I399:P399">I134+I143+I152+I222+I231+I240+J310+I319+I328</f>
        <v>2019.1</v>
      </c>
      <c r="J399" s="50">
        <f t="shared" si="56"/>
        <v>2044.8000000000002</v>
      </c>
      <c r="K399" s="50">
        <f t="shared" si="56"/>
        <v>2078.7999999999997</v>
      </c>
      <c r="L399" s="50">
        <f t="shared" si="56"/>
        <v>2120.8</v>
      </c>
      <c r="M399" s="75">
        <f t="shared" si="56"/>
        <v>2144.5</v>
      </c>
      <c r="N399" s="49">
        <f t="shared" si="56"/>
        <v>2110.4</v>
      </c>
      <c r="O399" s="90">
        <f t="shared" si="56"/>
        <v>1942.1</v>
      </c>
      <c r="P399" s="50">
        <f t="shared" si="56"/>
        <v>1863</v>
      </c>
    </row>
    <row r="400" spans="2:16" ht="14.25" thickBot="1" thickTop="1">
      <c r="B400" s="102"/>
      <c r="C400" s="111"/>
      <c r="D400" s="21" t="s">
        <v>6</v>
      </c>
      <c r="E400" s="7">
        <v>3.8</v>
      </c>
      <c r="F400" s="49">
        <f aca="true" t="shared" si="57" ref="F400:P400">(F399/E399-1)*100</f>
        <v>4.439157430511265</v>
      </c>
      <c r="G400" s="37">
        <f t="shared" si="57"/>
        <v>-0.30003333703745305</v>
      </c>
      <c r="H400" s="50">
        <f t="shared" si="57"/>
        <v>5.628622380740089</v>
      </c>
      <c r="I400" s="50">
        <f t="shared" si="57"/>
        <v>6.526326896697254</v>
      </c>
      <c r="J400" s="50">
        <f t="shared" si="57"/>
        <v>1.2728443365856101</v>
      </c>
      <c r="K400" s="75">
        <f t="shared" si="57"/>
        <v>1.6627543035993453</v>
      </c>
      <c r="L400" s="49">
        <f t="shared" si="57"/>
        <v>2.0203963825284</v>
      </c>
      <c r="M400" s="49">
        <f t="shared" si="57"/>
        <v>1.1175028291210864</v>
      </c>
      <c r="N400" s="49">
        <f t="shared" si="57"/>
        <v>-1.5901142457449224</v>
      </c>
      <c r="O400" s="90">
        <f t="shared" si="57"/>
        <v>-7.974791508718737</v>
      </c>
      <c r="P400" s="50">
        <f t="shared" si="57"/>
        <v>-4.072910766695836</v>
      </c>
    </row>
    <row r="401" spans="2:17" ht="14.25" thickBot="1" thickTop="1">
      <c r="B401" s="102"/>
      <c r="C401" s="112"/>
      <c r="D401" s="4" t="s">
        <v>4</v>
      </c>
      <c r="E401" s="7">
        <v>16.2</v>
      </c>
      <c r="F401" s="49">
        <v>17</v>
      </c>
      <c r="G401" s="37">
        <v>11.4</v>
      </c>
      <c r="H401" s="50">
        <v>14.2</v>
      </c>
      <c r="I401" s="50">
        <f aca="true" t="shared" si="58" ref="I401:P401">(I399/E399-1)*100</f>
        <v>17.164742064643423</v>
      </c>
      <c r="J401" s="50">
        <f t="shared" si="58"/>
        <v>13.61262362484721</v>
      </c>
      <c r="K401" s="75">
        <f t="shared" si="58"/>
        <v>15.849308961212639</v>
      </c>
      <c r="L401" s="49">
        <f t="shared" si="58"/>
        <v>11.891948928985974</v>
      </c>
      <c r="M401" s="49">
        <f t="shared" si="58"/>
        <v>6.210687930265957</v>
      </c>
      <c r="N401" s="49">
        <f t="shared" si="58"/>
        <v>3.2081377151799595</v>
      </c>
      <c r="O401" s="90">
        <f t="shared" si="58"/>
        <v>-6.575909178372131</v>
      </c>
      <c r="P401" s="50">
        <f t="shared" si="58"/>
        <v>-12.155790267823473</v>
      </c>
      <c r="Q401" s="46"/>
    </row>
    <row r="402" spans="2:16" ht="12.75" customHeight="1" thickBot="1" thickTop="1">
      <c r="B402" s="102"/>
      <c r="C402" s="104" t="s">
        <v>2</v>
      </c>
      <c r="D402" s="4" t="s">
        <v>5</v>
      </c>
      <c r="E402" s="50">
        <f>E137+E146+E155+E225+E234+E243+E313+E322+E331</f>
        <v>1534.6999999999998</v>
      </c>
      <c r="F402" s="50">
        <f>F137+F146+F155+F225+F234+F243+F313+F322+F331</f>
        <v>1568.6</v>
      </c>
      <c r="G402" s="50">
        <f>G137+G146+G155+G225+G234+G243+G313+G322+G331</f>
        <v>1569.1999999999998</v>
      </c>
      <c r="H402" s="50">
        <f>H137+H146+H155+H225+H234+H243+H313+H322+H331</f>
        <v>1700.4</v>
      </c>
      <c r="I402" s="50">
        <f aca="true" t="shared" si="59" ref="I402:P402">I137+I146+I155+I225+I234+I243+J313+I322+I331</f>
        <v>1821.7</v>
      </c>
      <c r="J402" s="50">
        <f t="shared" si="59"/>
        <v>1855.2999999999997</v>
      </c>
      <c r="K402" s="50">
        <f t="shared" si="59"/>
        <v>1886.5</v>
      </c>
      <c r="L402" s="50">
        <f t="shared" si="59"/>
        <v>1898.6000000000001</v>
      </c>
      <c r="M402" s="75">
        <f t="shared" si="59"/>
        <v>1875.5</v>
      </c>
      <c r="N402" s="49">
        <f t="shared" si="59"/>
        <v>1443.1</v>
      </c>
      <c r="O402" s="90">
        <f t="shared" si="59"/>
        <v>1109.9</v>
      </c>
      <c r="P402" s="50">
        <f t="shared" si="59"/>
        <v>1459.9</v>
      </c>
    </row>
    <row r="403" spans="2:16" ht="14.25" thickBot="1" thickTop="1">
      <c r="B403" s="102"/>
      <c r="C403" s="111"/>
      <c r="D403" s="4" t="s">
        <v>6</v>
      </c>
      <c r="E403" s="7">
        <v>0.7</v>
      </c>
      <c r="F403" s="49">
        <f aca="true" t="shared" si="60" ref="F403:P403">(F402/E402-1)*100</f>
        <v>2.2089007623639967</v>
      </c>
      <c r="G403" s="37">
        <f t="shared" si="60"/>
        <v>0.03825066938671906</v>
      </c>
      <c r="H403" s="50">
        <f t="shared" si="60"/>
        <v>8.360948253887358</v>
      </c>
      <c r="I403" s="50">
        <f t="shared" si="60"/>
        <v>7.13361561985415</v>
      </c>
      <c r="J403" s="50">
        <f t="shared" si="60"/>
        <v>1.8444310259647434</v>
      </c>
      <c r="K403" s="75">
        <f t="shared" si="60"/>
        <v>1.6816687328194968</v>
      </c>
      <c r="L403" s="49">
        <f t="shared" si="60"/>
        <v>0.6413994169096382</v>
      </c>
      <c r="M403" s="49">
        <f t="shared" si="60"/>
        <v>-1.2166859791425289</v>
      </c>
      <c r="N403" s="49">
        <f t="shared" si="60"/>
        <v>-23.055185283924295</v>
      </c>
      <c r="O403" s="90">
        <f t="shared" si="60"/>
        <v>-23.089183008800486</v>
      </c>
      <c r="P403" s="50">
        <f t="shared" si="60"/>
        <v>31.534372465987914</v>
      </c>
    </row>
    <row r="404" spans="2:16" ht="14.25" thickBot="1" thickTop="1">
      <c r="B404" s="102"/>
      <c r="C404" s="112"/>
      <c r="D404" s="12" t="s">
        <v>4</v>
      </c>
      <c r="E404" s="7">
        <v>14</v>
      </c>
      <c r="F404" s="49">
        <v>10.1</v>
      </c>
      <c r="G404" s="37">
        <v>8</v>
      </c>
      <c r="H404" s="50">
        <v>11.5</v>
      </c>
      <c r="I404" s="50">
        <f aca="true" t="shared" si="61" ref="I404:P404">(I402/E402-1)*100</f>
        <v>18.70072326839123</v>
      </c>
      <c r="J404" s="50">
        <f t="shared" si="61"/>
        <v>18.27744485528495</v>
      </c>
      <c r="K404" s="75">
        <f t="shared" si="61"/>
        <v>20.220494519500388</v>
      </c>
      <c r="L404" s="49">
        <f t="shared" si="61"/>
        <v>11.65608092213597</v>
      </c>
      <c r="M404" s="49">
        <f t="shared" si="61"/>
        <v>2.953285392765004</v>
      </c>
      <c r="N404" s="49">
        <f t="shared" si="61"/>
        <v>-22.21743114321133</v>
      </c>
      <c r="O404" s="90">
        <f t="shared" si="61"/>
        <v>-41.16618075801749</v>
      </c>
      <c r="P404" s="50">
        <f t="shared" si="61"/>
        <v>-23.106499525966505</v>
      </c>
    </row>
    <row r="405" spans="2:16" ht="14.25" thickBot="1" thickTop="1">
      <c r="B405" s="103"/>
      <c r="C405" s="17" t="s">
        <v>17</v>
      </c>
      <c r="D405" s="4" t="s">
        <v>16</v>
      </c>
      <c r="E405" s="8">
        <f aca="true" t="shared" si="62" ref="E405:P405">100*E402/E399</f>
        <v>89.0558811582429</v>
      </c>
      <c r="F405" s="8">
        <f t="shared" si="62"/>
        <v>87.15412823647071</v>
      </c>
      <c r="G405" s="45">
        <f t="shared" si="62"/>
        <v>87.44984395898348</v>
      </c>
      <c r="H405" s="8">
        <f t="shared" si="62"/>
        <v>89.71193415637859</v>
      </c>
      <c r="I405" s="8">
        <f t="shared" si="62"/>
        <v>90.22336684661484</v>
      </c>
      <c r="J405" s="8">
        <f t="shared" si="62"/>
        <v>90.73258998435053</v>
      </c>
      <c r="K405" s="48">
        <f t="shared" si="62"/>
        <v>90.74947084856649</v>
      </c>
      <c r="L405" s="8">
        <f t="shared" si="62"/>
        <v>89.52282157676348</v>
      </c>
      <c r="M405" s="86">
        <f t="shared" si="62"/>
        <v>87.4562835159711</v>
      </c>
      <c r="N405" s="48">
        <f t="shared" si="62"/>
        <v>68.38040181956028</v>
      </c>
      <c r="O405" s="97">
        <f t="shared" si="62"/>
        <v>57.14947736985738</v>
      </c>
      <c r="P405" s="51">
        <f t="shared" si="62"/>
        <v>78.36285560923243</v>
      </c>
    </row>
    <row r="406" spans="2:16" ht="13.5" thickTop="1">
      <c r="B406" s="27"/>
      <c r="C406" s="18"/>
      <c r="D406" s="5"/>
      <c r="E406" s="10"/>
      <c r="F406" s="10"/>
      <c r="G406" s="10"/>
      <c r="H406" s="10"/>
      <c r="I406" s="10"/>
      <c r="J406" s="10"/>
      <c r="K406" s="10"/>
      <c r="L406" s="10"/>
      <c r="M406" s="11"/>
      <c r="N406" s="10"/>
      <c r="O406" s="10"/>
      <c r="P406" s="10"/>
    </row>
    <row r="408" spans="2:16" ht="12.75" customHeight="1" thickBot="1">
      <c r="B408" s="101" t="s">
        <v>18</v>
      </c>
      <c r="C408" s="104" t="s">
        <v>15</v>
      </c>
      <c r="D408" s="12" t="s">
        <v>5</v>
      </c>
      <c r="E408" s="7">
        <v>216.7</v>
      </c>
      <c r="F408" s="7">
        <v>214.7</v>
      </c>
      <c r="G408" s="7">
        <v>198.2</v>
      </c>
      <c r="H408" s="7">
        <v>194.8</v>
      </c>
      <c r="I408" s="7">
        <v>188.3</v>
      </c>
      <c r="J408" s="7">
        <v>186.9</v>
      </c>
      <c r="K408" s="7">
        <v>187</v>
      </c>
      <c r="L408" s="55">
        <v>197</v>
      </c>
      <c r="M408" s="55">
        <v>201.1</v>
      </c>
      <c r="N408" s="49">
        <v>196.3</v>
      </c>
      <c r="O408" s="99">
        <v>135.3</v>
      </c>
      <c r="P408" s="50">
        <v>148.2</v>
      </c>
    </row>
    <row r="409" spans="2:16" ht="14.25" thickBot="1" thickTop="1">
      <c r="B409" s="102"/>
      <c r="C409" s="111"/>
      <c r="D409" s="4" t="s">
        <v>6</v>
      </c>
      <c r="E409" s="7">
        <v>0.8</v>
      </c>
      <c r="F409" s="7">
        <f aca="true" t="shared" si="63" ref="F409:P409">(F408/E408-1)*100</f>
        <v>-0.9229349330872161</v>
      </c>
      <c r="G409" s="7">
        <f t="shared" si="63"/>
        <v>-7.685142058686544</v>
      </c>
      <c r="H409" s="7">
        <f t="shared" si="63"/>
        <v>-1.7154389505549816</v>
      </c>
      <c r="I409" s="7">
        <f t="shared" si="63"/>
        <v>-3.3367556468172466</v>
      </c>
      <c r="J409" s="7">
        <f t="shared" si="63"/>
        <v>-0.743494423791824</v>
      </c>
      <c r="K409" s="49">
        <f t="shared" si="63"/>
        <v>0.05350454788657366</v>
      </c>
      <c r="L409" s="49">
        <f t="shared" si="63"/>
        <v>5.3475935828877</v>
      </c>
      <c r="M409" s="7">
        <f t="shared" si="63"/>
        <v>2.0812182741116736</v>
      </c>
      <c r="N409" s="75">
        <f t="shared" si="63"/>
        <v>-2.386872202884127</v>
      </c>
      <c r="O409" s="95">
        <f t="shared" si="63"/>
        <v>-31.074885379521145</v>
      </c>
      <c r="P409" s="50">
        <f t="shared" si="63"/>
        <v>9.534368070953425</v>
      </c>
    </row>
    <row r="410" spans="2:16" ht="14.25" thickBot="1" thickTop="1">
      <c r="B410" s="102"/>
      <c r="C410" s="112"/>
      <c r="D410" s="4" t="s">
        <v>4</v>
      </c>
      <c r="E410" s="15">
        <v>-12.9</v>
      </c>
      <c r="F410" s="15">
        <v>-13</v>
      </c>
      <c r="G410" s="15">
        <v>-15.6</v>
      </c>
      <c r="H410" s="15">
        <v>-9.4</v>
      </c>
      <c r="I410" s="15">
        <f aca="true" t="shared" si="64" ref="I410:P410">(I408/E408-1)*100</f>
        <v>-13.105676049838477</v>
      </c>
      <c r="J410" s="15">
        <f t="shared" si="64"/>
        <v>-12.94829995342337</v>
      </c>
      <c r="K410" s="73">
        <f t="shared" si="64"/>
        <v>-5.650857719475278</v>
      </c>
      <c r="L410" s="49">
        <f t="shared" si="64"/>
        <v>1.129363449691989</v>
      </c>
      <c r="M410" s="7">
        <f t="shared" si="64"/>
        <v>6.797663303239498</v>
      </c>
      <c r="N410" s="88">
        <f t="shared" si="64"/>
        <v>5.029427501337613</v>
      </c>
      <c r="O410" s="95">
        <f t="shared" si="64"/>
        <v>-27.647058823529402</v>
      </c>
      <c r="P410" s="74">
        <f t="shared" si="64"/>
        <v>-24.771573604060915</v>
      </c>
    </row>
    <row r="411" spans="2:16" ht="12.75" customHeight="1" thickBot="1" thickTop="1">
      <c r="B411" s="102"/>
      <c r="C411" s="104" t="s">
        <v>2</v>
      </c>
      <c r="D411" s="16" t="s">
        <v>5</v>
      </c>
      <c r="E411" s="7">
        <v>167.8</v>
      </c>
      <c r="F411" s="7">
        <v>152.8</v>
      </c>
      <c r="G411" s="7">
        <v>155.2</v>
      </c>
      <c r="H411" s="7">
        <v>153</v>
      </c>
      <c r="I411" s="7">
        <v>152.3</v>
      </c>
      <c r="J411" s="7">
        <v>151.5</v>
      </c>
      <c r="K411" s="7">
        <v>153.7</v>
      </c>
      <c r="L411" s="56">
        <v>162.5</v>
      </c>
      <c r="M411" s="56">
        <v>157.4</v>
      </c>
      <c r="N411" s="49">
        <v>128.2</v>
      </c>
      <c r="O411" s="100">
        <v>59.8</v>
      </c>
      <c r="P411" s="50">
        <v>89.4</v>
      </c>
    </row>
    <row r="412" spans="2:16" ht="14.25" thickBot="1" thickTop="1">
      <c r="B412" s="102"/>
      <c r="C412" s="111"/>
      <c r="D412" s="4" t="s">
        <v>6</v>
      </c>
      <c r="E412" s="7">
        <v>-1.4</v>
      </c>
      <c r="F412" s="7">
        <f aca="true" t="shared" si="65" ref="F412:P412">(F411/E411-1)*100</f>
        <v>-8.939213349225273</v>
      </c>
      <c r="G412" s="7">
        <f t="shared" si="65"/>
        <v>1.5706806282722363</v>
      </c>
      <c r="H412" s="7">
        <f t="shared" si="65"/>
        <v>-1.4175257731958713</v>
      </c>
      <c r="I412" s="7">
        <f t="shared" si="65"/>
        <v>-0.4575163398692683</v>
      </c>
      <c r="J412" s="7">
        <f t="shared" si="65"/>
        <v>-0.5252790544977071</v>
      </c>
      <c r="K412" s="49">
        <f t="shared" si="65"/>
        <v>1.4521452145214386</v>
      </c>
      <c r="L412" s="49">
        <f t="shared" si="65"/>
        <v>5.725439167208846</v>
      </c>
      <c r="M412" s="7">
        <f t="shared" si="65"/>
        <v>-3.1384615384615344</v>
      </c>
      <c r="N412" s="75">
        <f t="shared" si="65"/>
        <v>-18.551461245235078</v>
      </c>
      <c r="O412" s="95">
        <f t="shared" si="65"/>
        <v>-53.35413416536661</v>
      </c>
      <c r="P412" s="50">
        <f t="shared" si="65"/>
        <v>49.49832775919734</v>
      </c>
    </row>
    <row r="413" spans="2:16" ht="14.25" thickBot="1" thickTop="1">
      <c r="B413" s="102"/>
      <c r="C413" s="112"/>
      <c r="D413" s="4" t="s">
        <v>4</v>
      </c>
      <c r="E413" s="15">
        <v>-16.2</v>
      </c>
      <c r="F413" s="15">
        <v>-21.5</v>
      </c>
      <c r="G413" s="15">
        <v>-14.6</v>
      </c>
      <c r="H413" s="15">
        <v>-10.1</v>
      </c>
      <c r="I413" s="15">
        <f aca="true" t="shared" si="66" ref="I413:P413">(I411/E411-1)*100</f>
        <v>-9.237187127532776</v>
      </c>
      <c r="J413" s="15">
        <f t="shared" si="66"/>
        <v>-0.8507853403141419</v>
      </c>
      <c r="K413" s="73">
        <f t="shared" si="66"/>
        <v>-0.9664948453608213</v>
      </c>
      <c r="L413" s="49">
        <f t="shared" si="66"/>
        <v>6.209150326797386</v>
      </c>
      <c r="M413" s="7">
        <f t="shared" si="66"/>
        <v>3.348653972422855</v>
      </c>
      <c r="N413" s="88">
        <f t="shared" si="66"/>
        <v>-15.379537953795385</v>
      </c>
      <c r="O413" s="95">
        <f t="shared" si="66"/>
        <v>-61.093038386467136</v>
      </c>
      <c r="P413" s="74">
        <f t="shared" si="66"/>
        <v>-44.98461538461538</v>
      </c>
    </row>
    <row r="414" spans="2:16" ht="14.25" thickBot="1" thickTop="1">
      <c r="B414" s="103"/>
      <c r="C414" s="17" t="s">
        <v>17</v>
      </c>
      <c r="D414" s="12" t="s">
        <v>16</v>
      </c>
      <c r="E414" s="8">
        <f aca="true" t="shared" si="67" ref="E414:P414">100*E411/E408</f>
        <v>77.43424088601753</v>
      </c>
      <c r="F414" s="8">
        <f t="shared" si="67"/>
        <v>71.16907312529112</v>
      </c>
      <c r="G414" s="8">
        <f t="shared" si="67"/>
        <v>78.30474268415742</v>
      </c>
      <c r="H414" s="8">
        <f t="shared" si="67"/>
        <v>78.54209445585215</v>
      </c>
      <c r="I414" s="8">
        <f t="shared" si="67"/>
        <v>80.88157195963888</v>
      </c>
      <c r="J414" s="8">
        <f t="shared" si="67"/>
        <v>81.05939004815409</v>
      </c>
      <c r="K414" s="48">
        <f t="shared" si="67"/>
        <v>82.19251336898395</v>
      </c>
      <c r="L414" s="48">
        <f t="shared" si="67"/>
        <v>82.48730964467005</v>
      </c>
      <c r="M414" s="8">
        <f t="shared" si="67"/>
        <v>78.269517652909</v>
      </c>
      <c r="N414" s="78">
        <f t="shared" si="67"/>
        <v>65.30820173204278</v>
      </c>
      <c r="O414" s="96">
        <f t="shared" si="67"/>
        <v>44.198078344419805</v>
      </c>
      <c r="P414" s="51">
        <f t="shared" si="67"/>
        <v>60.32388663967612</v>
      </c>
    </row>
    <row r="415" spans="2:16" ht="13.5" thickTop="1">
      <c r="B415" s="27"/>
      <c r="C415" s="18"/>
      <c r="D415" s="22"/>
      <c r="E415" s="28"/>
      <c r="F415" s="28"/>
      <c r="G415" s="28"/>
      <c r="H415" s="28"/>
      <c r="I415" s="28"/>
      <c r="J415" s="28"/>
      <c r="K415" s="28"/>
      <c r="L415" s="28"/>
      <c r="M415" s="28"/>
      <c r="N415" s="29"/>
      <c r="O415" s="10"/>
      <c r="P415" s="10"/>
    </row>
    <row r="416" spans="2:16" ht="12.75" customHeight="1">
      <c r="B416" s="27"/>
      <c r="C416" s="18"/>
      <c r="D416" s="5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</row>
    <row r="417" spans="2:16" ht="12.75" customHeight="1" thickBot="1">
      <c r="B417" s="120" t="s">
        <v>19</v>
      </c>
      <c r="C417" s="104" t="s">
        <v>15</v>
      </c>
      <c r="D417" s="12" t="s">
        <v>5</v>
      </c>
      <c r="E417" s="7">
        <v>289.4</v>
      </c>
      <c r="F417" s="7">
        <v>298.1</v>
      </c>
      <c r="G417" s="7">
        <v>261.1</v>
      </c>
      <c r="H417" s="7">
        <v>272.2</v>
      </c>
      <c r="I417" s="7">
        <v>306.6</v>
      </c>
      <c r="J417" s="7">
        <v>312.5</v>
      </c>
      <c r="K417" s="81">
        <v>297.7</v>
      </c>
      <c r="L417" s="81">
        <v>307.5</v>
      </c>
      <c r="M417" s="7">
        <v>289.5</v>
      </c>
      <c r="N417" s="91">
        <v>293.7</v>
      </c>
      <c r="O417" s="99">
        <v>296.1</v>
      </c>
      <c r="P417" s="50">
        <v>288.3</v>
      </c>
    </row>
    <row r="418" spans="2:16" ht="12.75" customHeight="1" thickBot="1" thickTop="1">
      <c r="B418" s="122"/>
      <c r="C418" s="111"/>
      <c r="D418" s="4" t="s">
        <v>6</v>
      </c>
      <c r="E418" s="7">
        <v>3.2</v>
      </c>
      <c r="F418" s="7">
        <f aca="true" t="shared" si="68" ref="F418:P418">(F417/E417-1)*100</f>
        <v>3.006219765031104</v>
      </c>
      <c r="G418" s="7">
        <f t="shared" si="68"/>
        <v>-12.411942301241197</v>
      </c>
      <c r="H418" s="7">
        <f t="shared" si="68"/>
        <v>4.251244733818438</v>
      </c>
      <c r="I418" s="7">
        <f t="shared" si="68"/>
        <v>12.637766348273338</v>
      </c>
      <c r="J418" s="7">
        <f t="shared" si="68"/>
        <v>1.924331376386168</v>
      </c>
      <c r="K418" s="76">
        <f t="shared" si="68"/>
        <v>-4.736000000000007</v>
      </c>
      <c r="L418" s="7">
        <f t="shared" si="68"/>
        <v>3.291904601948281</v>
      </c>
      <c r="M418" s="49">
        <f t="shared" si="68"/>
        <v>-5.853658536585371</v>
      </c>
      <c r="N418" s="49">
        <f t="shared" si="68"/>
        <v>1.4507772020725396</v>
      </c>
      <c r="O418" s="95">
        <f t="shared" si="68"/>
        <v>0.8171603677221695</v>
      </c>
      <c r="P418" s="50">
        <f t="shared" si="68"/>
        <v>-2.634245187436679</v>
      </c>
    </row>
    <row r="419" spans="2:16" ht="12.75" customHeight="1" thickBot="1" thickTop="1">
      <c r="B419" s="122"/>
      <c r="C419" s="112"/>
      <c r="D419" s="4" t="s">
        <v>4</v>
      </c>
      <c r="E419" s="7">
        <v>12.7</v>
      </c>
      <c r="F419" s="7">
        <v>12.8</v>
      </c>
      <c r="G419" s="7">
        <v>-4</v>
      </c>
      <c r="H419" s="7">
        <v>-2.9</v>
      </c>
      <c r="I419" s="7">
        <f aca="true" t="shared" si="69" ref="I419:P419">(I417/E417-1)*100</f>
        <v>5.94333102971667</v>
      </c>
      <c r="J419" s="49">
        <f t="shared" si="69"/>
        <v>4.8305937604830484</v>
      </c>
      <c r="K419" s="7">
        <f t="shared" si="69"/>
        <v>14.017617770968972</v>
      </c>
      <c r="L419" s="50">
        <f t="shared" si="69"/>
        <v>12.968405584129329</v>
      </c>
      <c r="M419" s="75">
        <f t="shared" si="69"/>
        <v>-5.57729941291586</v>
      </c>
      <c r="N419" s="49">
        <f t="shared" si="69"/>
        <v>-6.015999999999999</v>
      </c>
      <c r="O419" s="95">
        <f t="shared" si="69"/>
        <v>-0.5374538125629713</v>
      </c>
      <c r="P419" s="50">
        <f t="shared" si="69"/>
        <v>-6.243902439024385</v>
      </c>
    </row>
    <row r="420" spans="2:16" ht="12.75" customHeight="1" thickBot="1" thickTop="1">
      <c r="B420" s="122"/>
      <c r="C420" s="104" t="s">
        <v>2</v>
      </c>
      <c r="D420" s="16" t="s">
        <v>5</v>
      </c>
      <c r="E420" s="7">
        <v>264.7</v>
      </c>
      <c r="F420" s="7">
        <v>241.1</v>
      </c>
      <c r="G420" s="7">
        <v>205.3</v>
      </c>
      <c r="H420" s="7">
        <v>252.4</v>
      </c>
      <c r="I420" s="7">
        <v>289.4</v>
      </c>
      <c r="J420" s="7">
        <v>293.1</v>
      </c>
      <c r="K420" s="15">
        <v>278.9</v>
      </c>
      <c r="L420" s="81">
        <v>285.3</v>
      </c>
      <c r="M420" s="7">
        <v>250</v>
      </c>
      <c r="N420" s="92">
        <v>155</v>
      </c>
      <c r="O420" s="100">
        <v>148.3</v>
      </c>
      <c r="P420" s="50">
        <v>239.7</v>
      </c>
    </row>
    <row r="421" spans="2:16" ht="12.75" customHeight="1" thickBot="1" thickTop="1">
      <c r="B421" s="122"/>
      <c r="C421" s="111"/>
      <c r="D421" s="4" t="s">
        <v>6</v>
      </c>
      <c r="E421" s="7">
        <v>0.2</v>
      </c>
      <c r="F421" s="7">
        <f aca="true" t="shared" si="70" ref="F421:P421">(F420/E420-1)*100</f>
        <v>-8.915753683415184</v>
      </c>
      <c r="G421" s="7">
        <f t="shared" si="70"/>
        <v>-14.84861053504769</v>
      </c>
      <c r="H421" s="7">
        <f t="shared" si="70"/>
        <v>22.942036044812465</v>
      </c>
      <c r="I421" s="7">
        <f t="shared" si="70"/>
        <v>14.659270998415197</v>
      </c>
      <c r="J421" s="7">
        <f t="shared" si="70"/>
        <v>1.2785072563925581</v>
      </c>
      <c r="K421" s="7">
        <f t="shared" si="70"/>
        <v>-4.844762879563302</v>
      </c>
      <c r="L421" s="7">
        <f t="shared" si="70"/>
        <v>2.294729293653641</v>
      </c>
      <c r="M421" s="49">
        <f t="shared" si="70"/>
        <v>-12.372940764107964</v>
      </c>
      <c r="N421" s="49">
        <f t="shared" si="70"/>
        <v>-38</v>
      </c>
      <c r="O421" s="95">
        <f t="shared" si="70"/>
        <v>-4.322580645161278</v>
      </c>
      <c r="P421" s="50">
        <f t="shared" si="70"/>
        <v>61.63182737693862</v>
      </c>
    </row>
    <row r="422" spans="2:16" ht="12.75" customHeight="1" thickBot="1" thickTop="1">
      <c r="B422" s="122"/>
      <c r="C422" s="112"/>
      <c r="D422" s="4" t="s">
        <v>4</v>
      </c>
      <c r="E422" s="7">
        <v>12.4</v>
      </c>
      <c r="F422" s="7">
        <v>-3.8</v>
      </c>
      <c r="G422" s="7">
        <v>-17.6</v>
      </c>
      <c r="H422" s="7">
        <v>-4.4</v>
      </c>
      <c r="I422" s="7">
        <f aca="true" t="shared" si="71" ref="I422:P422">(I420/E420-1)*100</f>
        <v>9.331318473743867</v>
      </c>
      <c r="J422" s="7">
        <f t="shared" si="71"/>
        <v>21.5678141849855</v>
      </c>
      <c r="K422" s="7">
        <f t="shared" si="71"/>
        <v>35.84997564539696</v>
      </c>
      <c r="L422" s="7">
        <f t="shared" si="71"/>
        <v>13.034865293185426</v>
      </c>
      <c r="M422" s="49">
        <f t="shared" si="71"/>
        <v>-13.614374568071863</v>
      </c>
      <c r="N422" s="49">
        <f t="shared" si="71"/>
        <v>-47.117024906175374</v>
      </c>
      <c r="O422" s="95">
        <f t="shared" si="71"/>
        <v>-46.82681964861957</v>
      </c>
      <c r="P422" s="50">
        <f t="shared" si="71"/>
        <v>-15.98317560462672</v>
      </c>
    </row>
    <row r="423" spans="2:16" ht="12.75" customHeight="1" thickBot="1" thickTop="1">
      <c r="B423" s="123"/>
      <c r="C423" s="17" t="s">
        <v>17</v>
      </c>
      <c r="D423" s="12" t="s">
        <v>16</v>
      </c>
      <c r="E423" s="8">
        <f aca="true" t="shared" si="72" ref="E423:P423">100*E420/E417</f>
        <v>91.4651002073255</v>
      </c>
      <c r="F423" s="8">
        <f t="shared" si="72"/>
        <v>80.87889969808788</v>
      </c>
      <c r="G423" s="8">
        <f t="shared" si="72"/>
        <v>78.62887782458827</v>
      </c>
      <c r="H423" s="8">
        <f t="shared" si="72"/>
        <v>92.72593681116827</v>
      </c>
      <c r="I423" s="8">
        <f t="shared" si="72"/>
        <v>94.39008480104368</v>
      </c>
      <c r="J423" s="8">
        <f t="shared" si="72"/>
        <v>93.79200000000002</v>
      </c>
      <c r="K423" s="8">
        <f t="shared" si="72"/>
        <v>93.68491770238494</v>
      </c>
      <c r="L423" s="8">
        <f t="shared" si="72"/>
        <v>92.78048780487805</v>
      </c>
      <c r="M423" s="48">
        <f t="shared" si="72"/>
        <v>86.35578583765113</v>
      </c>
      <c r="N423" s="48">
        <f t="shared" si="72"/>
        <v>52.77494041538986</v>
      </c>
      <c r="O423" s="96">
        <f t="shared" si="72"/>
        <v>50.084430935494765</v>
      </c>
      <c r="P423" s="51">
        <f t="shared" si="72"/>
        <v>83.14255983350677</v>
      </c>
    </row>
    <row r="424" spans="2:16" ht="12.75" customHeight="1" thickBot="1" thickTop="1">
      <c r="B424" s="27"/>
      <c r="C424" s="18"/>
      <c r="D424" s="4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4.25" thickBot="1" thickTop="1">
      <c r="B425" s="27"/>
      <c r="C425" s="18"/>
      <c r="D425" s="5"/>
      <c r="E425" s="68" t="s">
        <v>50</v>
      </c>
      <c r="F425" s="69" t="s">
        <v>46</v>
      </c>
      <c r="G425" s="10"/>
      <c r="H425" s="10"/>
      <c r="I425" s="47"/>
      <c r="J425" s="70" t="s">
        <v>52</v>
      </c>
      <c r="K425" s="69" t="s">
        <v>47</v>
      </c>
      <c r="L425" s="10"/>
      <c r="M425" s="10"/>
      <c r="N425" s="10"/>
      <c r="O425" s="10"/>
      <c r="P425" s="10"/>
    </row>
    <row r="426" spans="2:16" ht="13.5" thickTop="1">
      <c r="B426" s="27"/>
      <c r="C426" s="18"/>
      <c r="D426" s="5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.75" customHeight="1">
      <c r="B427" s="27"/>
      <c r="C427" s="39"/>
      <c r="D427" s="4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.75" customHeight="1">
      <c r="B428" s="27"/>
      <c r="C428" s="23"/>
      <c r="D428" s="4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.75">
      <c r="B429" s="27"/>
      <c r="C429" s="23"/>
      <c r="D429" s="5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.75">
      <c r="B430" s="27"/>
      <c r="C430" s="23"/>
      <c r="D430" s="5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.75">
      <c r="B431" s="27"/>
      <c r="C431" s="42"/>
      <c r="D431" s="5"/>
      <c r="E431" s="10"/>
      <c r="F431" s="10"/>
      <c r="G431" s="10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2:16" ht="12.75">
      <c r="B432" s="27"/>
      <c r="C432" s="18"/>
      <c r="D432" s="5"/>
      <c r="E432" s="10"/>
      <c r="F432" s="10"/>
      <c r="G432" s="10"/>
      <c r="H432" s="10"/>
      <c r="I432" s="10"/>
      <c r="J432" s="10"/>
      <c r="K432" s="10"/>
      <c r="L432" s="10"/>
      <c r="M432" s="10"/>
      <c r="N432" s="11"/>
      <c r="O432" s="10"/>
      <c r="P432" s="10"/>
    </row>
    <row r="433" spans="3:16" ht="12.75">
      <c r="C433" s="23"/>
      <c r="E433" s="19"/>
      <c r="F433" s="19"/>
      <c r="G433" s="19"/>
      <c r="H433" s="19"/>
      <c r="I433" s="19"/>
      <c r="L433" s="38"/>
      <c r="M433" s="38"/>
      <c r="O433" s="25"/>
      <c r="P433" s="26"/>
    </row>
    <row r="434" spans="3:16" ht="12.75">
      <c r="C434" s="23"/>
      <c r="D434" s="24"/>
      <c r="E434" s="19"/>
      <c r="F434" s="19"/>
      <c r="G434" s="19"/>
      <c r="H434" s="19"/>
      <c r="I434" s="19"/>
      <c r="J434" s="19"/>
      <c r="K434" s="19"/>
      <c r="L434" s="19"/>
      <c r="M434" s="19"/>
      <c r="N434" s="25"/>
      <c r="O434" s="25"/>
      <c r="P434" s="26"/>
    </row>
    <row r="441" spans="4:8" ht="22.5" customHeight="1">
      <c r="D441" s="33"/>
      <c r="G441" s="6"/>
      <c r="H441" s="32"/>
    </row>
    <row r="443" ht="56.25" customHeight="1">
      <c r="D443" s="1"/>
    </row>
    <row r="444" ht="42.75" customHeight="1"/>
    <row r="463" spans="5:16" ht="12.7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5:16" ht="12.7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5:16" ht="12.75">
      <c r="E465" s="2"/>
      <c r="G465" s="2"/>
      <c r="I465" s="2"/>
      <c r="K465" s="2"/>
      <c r="L465" s="2"/>
      <c r="M465" s="2"/>
      <c r="N465" s="2"/>
      <c r="O465" s="2"/>
      <c r="P465" s="2"/>
    </row>
    <row r="466" spans="5:16" ht="12.75">
      <c r="E466" s="2"/>
      <c r="G466" s="2"/>
      <c r="I466" s="2"/>
      <c r="K466" s="2"/>
      <c r="L466" s="2"/>
      <c r="M466" s="2"/>
      <c r="N466" s="2"/>
      <c r="O466" s="2"/>
      <c r="P466" s="2"/>
    </row>
    <row r="467" spans="5:16" ht="12.75">
      <c r="E467" s="2"/>
      <c r="G467" s="2"/>
      <c r="I467" s="2"/>
      <c r="K467" s="2"/>
      <c r="L467" s="2"/>
      <c r="M467" s="2"/>
      <c r="N467" s="2"/>
      <c r="O467" s="2"/>
      <c r="P467" s="2"/>
    </row>
    <row r="468" spans="5:16" ht="12.75">
      <c r="E468" s="2"/>
      <c r="G468" s="2"/>
      <c r="I468" s="2"/>
      <c r="K468" s="2"/>
      <c r="L468" s="2"/>
      <c r="M468" s="2"/>
      <c r="N468" s="2"/>
      <c r="O468" s="2"/>
      <c r="P468" s="2"/>
    </row>
    <row r="469" spans="5:16" ht="12.75">
      <c r="E469" s="2"/>
      <c r="G469" s="2"/>
      <c r="I469" s="2"/>
      <c r="K469" s="2"/>
      <c r="L469" s="2"/>
      <c r="M469" s="2"/>
      <c r="N469" s="2"/>
      <c r="O469" s="2"/>
      <c r="P469" s="2"/>
    </row>
    <row r="470" spans="5:16" ht="12.75">
      <c r="E470" s="2"/>
      <c r="G470" s="2"/>
      <c r="I470" s="2"/>
      <c r="K470" s="2"/>
      <c r="L470" s="2"/>
      <c r="M470" s="2"/>
      <c r="N470" s="2"/>
      <c r="O470" s="2"/>
      <c r="P470" s="2"/>
    </row>
    <row r="471" spans="5:16" ht="12.75">
      <c r="E471" s="2"/>
      <c r="G471" s="2"/>
      <c r="I471" s="2"/>
      <c r="K471" s="2"/>
      <c r="L471" s="2"/>
      <c r="M471" s="2"/>
      <c r="N471" s="2"/>
      <c r="O471" s="2"/>
      <c r="P471" s="2"/>
    </row>
    <row r="472" spans="5:16" ht="12.75">
      <c r="E472" s="2"/>
      <c r="G472" s="2"/>
      <c r="I472" s="2"/>
      <c r="K472" s="2"/>
      <c r="L472" s="2"/>
      <c r="M472" s="2"/>
      <c r="N472" s="2"/>
      <c r="O472" s="2"/>
      <c r="P472" s="2"/>
    </row>
    <row r="473" spans="5:16" ht="12.75">
      <c r="E473" s="2"/>
      <c r="G473" s="2"/>
      <c r="I473" s="2"/>
      <c r="K473" s="2"/>
      <c r="L473" s="2"/>
      <c r="M473" s="2"/>
      <c r="N473" s="2"/>
      <c r="O473" s="2"/>
      <c r="P473" s="2"/>
    </row>
    <row r="474" spans="5:16" ht="12.75">
      <c r="E474" s="2"/>
      <c r="G474" s="2"/>
      <c r="I474" s="2"/>
      <c r="K474" s="2"/>
      <c r="L474" s="2"/>
      <c r="M474" s="2"/>
      <c r="N474" s="2"/>
      <c r="O474" s="2"/>
      <c r="P474" s="2"/>
    </row>
    <row r="475" spans="5:16" ht="12.75">
      <c r="E475" s="2"/>
      <c r="G475" s="2"/>
      <c r="I475" s="2"/>
      <c r="K475" s="2"/>
      <c r="L475" s="2"/>
      <c r="M475" s="2"/>
      <c r="N475" s="2"/>
      <c r="O475" s="2"/>
      <c r="P475" s="2"/>
    </row>
    <row r="476" spans="5:16" ht="12.75">
      <c r="E476" s="2"/>
      <c r="G476" s="2"/>
      <c r="I476" s="2"/>
      <c r="K476" s="2"/>
      <c r="L476" s="2"/>
      <c r="M476" s="2"/>
      <c r="N476" s="2"/>
      <c r="O476" s="2"/>
      <c r="P476" s="2"/>
    </row>
    <row r="477" spans="5:16" ht="12.75">
      <c r="E477" s="2"/>
      <c r="G477" s="2"/>
      <c r="I477" s="2"/>
      <c r="K477" s="2"/>
      <c r="L477" s="2"/>
      <c r="M477" s="2"/>
      <c r="N477" s="2"/>
      <c r="O477" s="2"/>
      <c r="P477" s="2"/>
    </row>
    <row r="478" spans="5:16" ht="12.75">
      <c r="E478" s="2"/>
      <c r="G478" s="2"/>
      <c r="I478" s="2"/>
      <c r="K478" s="2"/>
      <c r="L478" s="2"/>
      <c r="M478" s="2"/>
      <c r="N478" s="2"/>
      <c r="O478" s="2"/>
      <c r="P478" s="2"/>
    </row>
    <row r="479" spans="5:16" ht="12.75">
      <c r="E479" s="2"/>
      <c r="G479" s="2"/>
      <c r="I479" s="2"/>
      <c r="K479" s="2"/>
      <c r="L479" s="2"/>
      <c r="M479" s="2"/>
      <c r="N479" s="2"/>
      <c r="O479" s="2"/>
      <c r="P479" s="2"/>
    </row>
    <row r="480" spans="5:16" ht="12.75">
      <c r="E480" s="2"/>
      <c r="G480" s="2"/>
      <c r="I480" s="2"/>
      <c r="K480" s="2"/>
      <c r="L480" s="2"/>
      <c r="M480" s="2"/>
      <c r="N480" s="2"/>
      <c r="O480" s="2"/>
      <c r="P480" s="2"/>
    </row>
    <row r="481" spans="5:16" ht="12.75">
      <c r="E481" s="2"/>
      <c r="G481" s="2"/>
      <c r="I481" s="2"/>
      <c r="K481" s="2"/>
      <c r="L481" s="2"/>
      <c r="M481" s="2"/>
      <c r="N481" s="2"/>
      <c r="O481" s="2"/>
      <c r="P481" s="2"/>
    </row>
    <row r="482" spans="5:16" ht="12.75">
      <c r="E482" s="2"/>
      <c r="G482" s="2"/>
      <c r="I482" s="2"/>
      <c r="K482" s="2"/>
      <c r="L482" s="2"/>
      <c r="M482" s="2"/>
      <c r="N482" s="2"/>
      <c r="O482" s="2"/>
      <c r="P482" s="2"/>
    </row>
    <row r="483" spans="5:16" ht="12.75">
      <c r="E483" s="2"/>
      <c r="G483" s="2"/>
      <c r="I483" s="2"/>
      <c r="K483" s="2"/>
      <c r="L483" s="2"/>
      <c r="M483" s="2"/>
      <c r="N483" s="2"/>
      <c r="O483" s="2"/>
      <c r="P483" s="2"/>
    </row>
    <row r="484" spans="5:16" ht="12.75">
      <c r="E484" s="2"/>
      <c r="G484" s="2"/>
      <c r="I484" s="2"/>
      <c r="K484" s="2"/>
      <c r="L484" s="2"/>
      <c r="M484" s="2"/>
      <c r="N484" s="2"/>
      <c r="O484" s="2"/>
      <c r="P484" s="2"/>
    </row>
    <row r="485" spans="5:16" ht="12.75">
      <c r="E485" s="2"/>
      <c r="G485" s="2"/>
      <c r="I485" s="2"/>
      <c r="K485" s="2"/>
      <c r="L485" s="2"/>
      <c r="M485" s="2"/>
      <c r="N485" s="2"/>
      <c r="O485" s="2"/>
      <c r="P485" s="2"/>
    </row>
    <row r="486" spans="5:16" ht="25.5" customHeight="1" thickBot="1">
      <c r="E486" s="52" t="s">
        <v>34</v>
      </c>
      <c r="F486" s="3" t="s">
        <v>35</v>
      </c>
      <c r="G486" s="57" t="s">
        <v>36</v>
      </c>
      <c r="H486" s="57" t="s">
        <v>38</v>
      </c>
      <c r="I486" s="57" t="s">
        <v>41</v>
      </c>
      <c r="J486" s="57" t="s">
        <v>42</v>
      </c>
      <c r="K486" s="57" t="s">
        <v>43</v>
      </c>
      <c r="L486" s="79" t="s">
        <v>44</v>
      </c>
      <c r="M486" s="57" t="s">
        <v>54</v>
      </c>
      <c r="N486" s="79" t="s">
        <v>55</v>
      </c>
      <c r="O486" s="79" t="s">
        <v>57</v>
      </c>
      <c r="P486" s="57" t="s">
        <v>58</v>
      </c>
    </row>
    <row r="487" spans="2:16" ht="14.25" thickBot="1" thickTop="1">
      <c r="B487" s="120" t="s">
        <v>22</v>
      </c>
      <c r="C487" s="104" t="s">
        <v>1</v>
      </c>
      <c r="D487" s="20" t="s">
        <v>3</v>
      </c>
      <c r="E487" s="48">
        <f aca="true" t="shared" si="73" ref="E487:P487">E399-E498-E507</f>
        <v>204.49999999999977</v>
      </c>
      <c r="F487" s="37">
        <f t="shared" si="73"/>
        <v>182.70000000000016</v>
      </c>
      <c r="G487" s="51">
        <f t="shared" si="73"/>
        <v>303.30000000000007</v>
      </c>
      <c r="H487" s="51">
        <f t="shared" si="73"/>
        <v>326.20000000000005</v>
      </c>
      <c r="I487" s="51">
        <f t="shared" si="73"/>
        <v>326.82499999999993</v>
      </c>
      <c r="J487" s="51">
        <f t="shared" si="73"/>
        <v>294.22500000000014</v>
      </c>
      <c r="K487" s="78">
        <f t="shared" si="73"/>
        <v>281.1749999999997</v>
      </c>
      <c r="L487" s="8">
        <f t="shared" si="73"/>
        <v>295.6500000000002</v>
      </c>
      <c r="M487" s="78">
        <f t="shared" si="73"/>
        <v>279.42499999999995</v>
      </c>
      <c r="N487" s="48">
        <f t="shared" si="73"/>
        <v>268.07500000000016</v>
      </c>
      <c r="O487" s="97">
        <f t="shared" si="73"/>
        <v>234.79999999999984</v>
      </c>
      <c r="P487" s="51">
        <f t="shared" si="73"/>
        <v>225.2499999999999</v>
      </c>
    </row>
    <row r="488" spans="2:16" ht="14.25" thickBot="1" thickTop="1">
      <c r="B488" s="118"/>
      <c r="C488" s="107"/>
      <c r="D488" s="21" t="s">
        <v>6</v>
      </c>
      <c r="E488" s="49">
        <v>-11.3</v>
      </c>
      <c r="F488" s="37">
        <f aca="true" t="shared" si="74" ref="F488:P488">(F487/E487-1)*100</f>
        <v>-10.660146699266326</v>
      </c>
      <c r="G488" s="50">
        <f t="shared" si="74"/>
        <v>66.00985221674867</v>
      </c>
      <c r="H488" s="50">
        <f t="shared" si="74"/>
        <v>7.5502802505769795</v>
      </c>
      <c r="I488" s="50">
        <f t="shared" si="74"/>
        <v>0.19160024524826902</v>
      </c>
      <c r="J488" s="50">
        <f t="shared" si="74"/>
        <v>-9.974757133022194</v>
      </c>
      <c r="K488" s="75">
        <f t="shared" si="74"/>
        <v>-4.435381085903778</v>
      </c>
      <c r="L488" s="7">
        <f t="shared" si="74"/>
        <v>5.1480394771940885</v>
      </c>
      <c r="M488" s="75">
        <f t="shared" si="74"/>
        <v>-5.487907999323605</v>
      </c>
      <c r="N488" s="49">
        <f t="shared" si="74"/>
        <v>-4.061912856759342</v>
      </c>
      <c r="O488" s="90">
        <f t="shared" si="74"/>
        <v>-12.412571108831594</v>
      </c>
      <c r="P488" s="50">
        <f t="shared" si="74"/>
        <v>-4.067291311754673</v>
      </c>
    </row>
    <row r="489" spans="2:16" ht="14.25" thickBot="1" thickTop="1">
      <c r="B489" s="118"/>
      <c r="C489" s="108"/>
      <c r="D489" s="4" t="s">
        <v>4</v>
      </c>
      <c r="E489" s="49">
        <v>-15.7</v>
      </c>
      <c r="F489" s="37">
        <v>-31.1</v>
      </c>
      <c r="G489" s="50">
        <v>14.7</v>
      </c>
      <c r="H489" s="50">
        <v>41.4</v>
      </c>
      <c r="I489" s="50">
        <f aca="true" t="shared" si="75" ref="I489:P489">(I487/E487-1)*100</f>
        <v>59.81662591687056</v>
      </c>
      <c r="J489" s="50">
        <f t="shared" si="75"/>
        <v>61.0426929392446</v>
      </c>
      <c r="K489" s="28">
        <f t="shared" si="75"/>
        <v>-7.294757665677654</v>
      </c>
      <c r="L489" s="7">
        <f t="shared" si="75"/>
        <v>-9.365419987737534</v>
      </c>
      <c r="M489" s="75">
        <f t="shared" si="75"/>
        <v>-14.503174481756286</v>
      </c>
      <c r="N489" s="49">
        <f t="shared" si="75"/>
        <v>-8.887755969071275</v>
      </c>
      <c r="O489" s="90">
        <f t="shared" si="75"/>
        <v>-16.493287098781874</v>
      </c>
      <c r="P489" s="50">
        <f t="shared" si="75"/>
        <v>-23.81193979367504</v>
      </c>
    </row>
    <row r="490" spans="2:16" ht="14.25" thickBot="1" thickTop="1">
      <c r="B490" s="118"/>
      <c r="C490" s="104" t="s">
        <v>2</v>
      </c>
      <c r="D490" s="4" t="s">
        <v>5</v>
      </c>
      <c r="E490" s="48">
        <f aca="true" t="shared" si="76" ref="E490:P490">E402-E501-E511</f>
        <v>186.6499999999998</v>
      </c>
      <c r="F490" s="37">
        <f t="shared" si="76"/>
        <v>169.7249999999999</v>
      </c>
      <c r="G490" s="51">
        <f t="shared" si="76"/>
        <v>242.24999999999983</v>
      </c>
      <c r="H490" s="51">
        <f t="shared" si="76"/>
        <v>269.225</v>
      </c>
      <c r="I490" s="51">
        <f t="shared" si="76"/>
        <v>263.35</v>
      </c>
      <c r="J490" s="78">
        <f t="shared" si="76"/>
        <v>225.04999999999973</v>
      </c>
      <c r="K490" s="48">
        <f t="shared" si="76"/>
        <v>232.5000000000001</v>
      </c>
      <c r="L490" s="8">
        <f t="shared" si="76"/>
        <v>224.27499999999998</v>
      </c>
      <c r="M490" s="78">
        <f t="shared" si="76"/>
        <v>179.67499999999984</v>
      </c>
      <c r="N490" s="48">
        <f t="shared" si="76"/>
        <v>139.2249999999999</v>
      </c>
      <c r="O490" s="97">
        <f t="shared" si="76"/>
        <v>78.32500000000005</v>
      </c>
      <c r="P490" s="51">
        <f t="shared" si="76"/>
        <v>87.62500000000011</v>
      </c>
    </row>
    <row r="491" spans="2:16" ht="14.25" thickBot="1" thickTop="1">
      <c r="B491" s="118"/>
      <c r="C491" s="107"/>
      <c r="D491" s="4" t="s">
        <v>6</v>
      </c>
      <c r="E491" s="49">
        <v>-3.4</v>
      </c>
      <c r="F491" s="37">
        <f aca="true" t="shared" si="77" ref="F491:P491">(F490/E490-1)*100</f>
        <v>-9.067773908384636</v>
      </c>
      <c r="G491" s="50">
        <f t="shared" si="77"/>
        <v>42.73088820150242</v>
      </c>
      <c r="H491" s="50">
        <f t="shared" si="77"/>
        <v>11.135190918472748</v>
      </c>
      <c r="I491" s="50">
        <f t="shared" si="77"/>
        <v>-2.182189618348962</v>
      </c>
      <c r="J491" s="50">
        <f t="shared" si="77"/>
        <v>-14.54338333016909</v>
      </c>
      <c r="K491" s="10">
        <f t="shared" si="77"/>
        <v>3.310375472117477</v>
      </c>
      <c r="L491" s="7">
        <f t="shared" si="77"/>
        <v>-3.5376344086022082</v>
      </c>
      <c r="M491" s="75">
        <f t="shared" si="77"/>
        <v>-19.88630030096985</v>
      </c>
      <c r="N491" s="49">
        <f t="shared" si="77"/>
        <v>-22.512870460553756</v>
      </c>
      <c r="O491" s="90">
        <f t="shared" si="77"/>
        <v>-43.74214401149212</v>
      </c>
      <c r="P491" s="50">
        <f t="shared" si="77"/>
        <v>11.87360357484848</v>
      </c>
    </row>
    <row r="492" spans="2:16" ht="14.25" thickBot="1" thickTop="1">
      <c r="B492" s="118"/>
      <c r="C492" s="108"/>
      <c r="D492" s="12" t="s">
        <v>4</v>
      </c>
      <c r="E492" s="49">
        <v>-3.7</v>
      </c>
      <c r="F492" s="37">
        <v>-18.4</v>
      </c>
      <c r="G492" s="50">
        <v>20.9</v>
      </c>
      <c r="H492" s="50">
        <v>39.4</v>
      </c>
      <c r="I492" s="50">
        <f aca="true" t="shared" si="78" ref="I492:P492">(I490/E490-1)*100</f>
        <v>41.092954728100885</v>
      </c>
      <c r="J492" s="75">
        <f t="shared" si="78"/>
        <v>32.59684784209742</v>
      </c>
      <c r="K492" s="49">
        <f t="shared" si="78"/>
        <v>-4.024767801857476</v>
      </c>
      <c r="L492" s="7">
        <f t="shared" si="78"/>
        <v>-16.696072058686983</v>
      </c>
      <c r="M492" s="75">
        <f t="shared" si="78"/>
        <v>-31.773305486994563</v>
      </c>
      <c r="N492" s="49">
        <f t="shared" si="78"/>
        <v>-38.135969784492296</v>
      </c>
      <c r="O492" s="90">
        <f t="shared" si="78"/>
        <v>-66.31182795698925</v>
      </c>
      <c r="P492" s="50">
        <f t="shared" si="78"/>
        <v>-60.92966224501165</v>
      </c>
    </row>
    <row r="493" spans="2:16" ht="14.25" thickBot="1" thickTop="1">
      <c r="B493" s="119"/>
      <c r="C493" s="17" t="s">
        <v>17</v>
      </c>
      <c r="D493" s="4" t="s">
        <v>16</v>
      </c>
      <c r="E493" s="7">
        <f aca="true" t="shared" si="79" ref="E493:P493">100*E490/E487</f>
        <v>91.2713936430318</v>
      </c>
      <c r="F493" s="15">
        <f t="shared" si="79"/>
        <v>92.8981937602626</v>
      </c>
      <c r="G493" s="7">
        <f t="shared" si="79"/>
        <v>79.8714144411473</v>
      </c>
      <c r="H493" s="7">
        <f t="shared" si="79"/>
        <v>82.5337216431637</v>
      </c>
      <c r="I493" s="7">
        <f t="shared" si="79"/>
        <v>80.57829113439917</v>
      </c>
      <c r="J493" s="7">
        <f t="shared" si="79"/>
        <v>76.48908148525774</v>
      </c>
      <c r="K493" s="73">
        <f t="shared" si="79"/>
        <v>82.68871699119777</v>
      </c>
      <c r="L493" s="7">
        <f t="shared" si="79"/>
        <v>75.85827836969383</v>
      </c>
      <c r="M493" s="75">
        <f t="shared" si="79"/>
        <v>64.30169097253284</v>
      </c>
      <c r="N493" s="49">
        <f t="shared" si="79"/>
        <v>51.93509279119643</v>
      </c>
      <c r="O493" s="90">
        <f t="shared" si="79"/>
        <v>33.35817717206137</v>
      </c>
      <c r="P493" s="50">
        <f t="shared" si="79"/>
        <v>38.90122086570484</v>
      </c>
    </row>
    <row r="494" spans="2:16" ht="13.5" thickTop="1">
      <c r="B494" s="27"/>
      <c r="C494" s="18"/>
      <c r="D494" s="5"/>
      <c r="E494" s="10"/>
      <c r="F494" s="10"/>
      <c r="G494" s="10"/>
      <c r="H494" s="10"/>
      <c r="I494" s="10"/>
      <c r="J494" s="10"/>
      <c r="K494" s="10"/>
      <c r="L494" s="10"/>
      <c r="M494" s="11"/>
      <c r="N494" s="10"/>
      <c r="O494" s="10"/>
      <c r="P494" s="10"/>
    </row>
    <row r="495" spans="2:16" ht="12.75">
      <c r="B495" s="27"/>
      <c r="C495" s="31"/>
      <c r="D495" s="5"/>
      <c r="E495" s="10"/>
      <c r="F495" s="10"/>
      <c r="G495" s="10"/>
      <c r="H495" s="10"/>
      <c r="I495" s="10"/>
      <c r="J495" s="10"/>
      <c r="K495" s="10"/>
      <c r="L495" s="10"/>
      <c r="M495" s="11"/>
      <c r="N495" s="10"/>
      <c r="O495" s="10"/>
      <c r="P495" s="10"/>
    </row>
    <row r="496" spans="2:16" ht="12.75">
      <c r="B496" s="27"/>
      <c r="C496" s="18"/>
      <c r="D496" s="5"/>
      <c r="E496" s="10"/>
      <c r="F496" s="10"/>
      <c r="G496" s="10"/>
      <c r="H496" s="10"/>
      <c r="I496" s="10"/>
      <c r="J496" s="10"/>
      <c r="K496" s="10"/>
      <c r="L496" s="10"/>
      <c r="M496" s="11"/>
      <c r="N496" s="10"/>
      <c r="O496" s="10"/>
      <c r="P496" s="10"/>
    </row>
    <row r="498" spans="2:16" ht="12.75">
      <c r="B498" s="101" t="s">
        <v>21</v>
      </c>
      <c r="C498" s="104" t="s">
        <v>15</v>
      </c>
      <c r="D498" s="12" t="s">
        <v>5</v>
      </c>
      <c r="E498" s="55">
        <v>1041.8</v>
      </c>
      <c r="F498" s="7">
        <v>1062.7</v>
      </c>
      <c r="G498" s="7">
        <v>951.1</v>
      </c>
      <c r="H498" s="7">
        <v>955.4</v>
      </c>
      <c r="I498" s="7">
        <v>966.2</v>
      </c>
      <c r="J498" s="7">
        <v>968.7</v>
      </c>
      <c r="K498" s="55">
        <v>950.5</v>
      </c>
      <c r="L498" s="55">
        <v>875.2</v>
      </c>
      <c r="M498" s="55">
        <v>844.7</v>
      </c>
      <c r="N498" s="55">
        <v>826</v>
      </c>
      <c r="O498" s="7">
        <v>733.5</v>
      </c>
      <c r="P498" s="7">
        <v>679.7</v>
      </c>
    </row>
    <row r="499" spans="2:16" ht="12.75">
      <c r="B499" s="118"/>
      <c r="C499" s="105"/>
      <c r="D499" s="4" t="s">
        <v>6</v>
      </c>
      <c r="E499" s="37">
        <v>2</v>
      </c>
      <c r="F499" s="50">
        <f aca="true" t="shared" si="80" ref="F499:P499">(F498/E498-1)*100</f>
        <v>2.006143213668654</v>
      </c>
      <c r="G499" s="50">
        <f t="shared" si="80"/>
        <v>-10.501552648913147</v>
      </c>
      <c r="H499" s="50">
        <f t="shared" si="80"/>
        <v>0.45210808537481384</v>
      </c>
      <c r="I499" s="50">
        <f t="shared" si="80"/>
        <v>1.130416579443172</v>
      </c>
      <c r="J499" s="75">
        <f t="shared" si="80"/>
        <v>0.2587456013247724</v>
      </c>
      <c r="K499" s="49">
        <f t="shared" si="80"/>
        <v>-1.878806648085063</v>
      </c>
      <c r="L499" s="49">
        <f t="shared" si="80"/>
        <v>-7.92214623882167</v>
      </c>
      <c r="M499" s="49">
        <f t="shared" si="80"/>
        <v>-3.4849177330895764</v>
      </c>
      <c r="N499" s="7">
        <f t="shared" si="80"/>
        <v>-2.2138037172960923</v>
      </c>
      <c r="O499" s="50">
        <f t="shared" si="80"/>
        <v>-11.198547215496369</v>
      </c>
      <c r="P499" s="50">
        <f t="shared" si="80"/>
        <v>-7.334696659850026</v>
      </c>
    </row>
    <row r="500" spans="2:16" ht="12.75">
      <c r="B500" s="118"/>
      <c r="C500" s="106"/>
      <c r="D500" s="4" t="s">
        <v>4</v>
      </c>
      <c r="E500" s="37">
        <v>6.2</v>
      </c>
      <c r="F500" s="50">
        <v>7.9</v>
      </c>
      <c r="G500" s="50">
        <v>-4.7</v>
      </c>
      <c r="H500" s="50">
        <v>-6.5</v>
      </c>
      <c r="I500" s="50">
        <f aca="true" t="shared" si="81" ref="I500:P500">(I498/E498-1)*100</f>
        <v>-7.256671146093296</v>
      </c>
      <c r="J500" s="75">
        <f t="shared" si="81"/>
        <v>-8.845393808224333</v>
      </c>
      <c r="K500" s="49">
        <f t="shared" si="81"/>
        <v>-0.0630848491220748</v>
      </c>
      <c r="L500" s="49">
        <f t="shared" si="81"/>
        <v>-8.394389784383494</v>
      </c>
      <c r="M500" s="49">
        <f t="shared" si="81"/>
        <v>-12.575036224384185</v>
      </c>
      <c r="N500" s="7">
        <f t="shared" si="81"/>
        <v>-14.73108289460101</v>
      </c>
      <c r="O500" s="89">
        <f t="shared" si="81"/>
        <v>-22.830089426617572</v>
      </c>
      <c r="P500" s="50">
        <f t="shared" si="81"/>
        <v>-22.33775137111518</v>
      </c>
    </row>
    <row r="501" spans="2:16" ht="12.75">
      <c r="B501" s="118"/>
      <c r="C501" s="104" t="s">
        <v>2</v>
      </c>
      <c r="D501" s="16" t="s">
        <v>5</v>
      </c>
      <c r="E501" s="56">
        <v>929.1</v>
      </c>
      <c r="F501" s="7">
        <v>927.5</v>
      </c>
      <c r="G501" s="7">
        <v>835.1</v>
      </c>
      <c r="H501" s="7">
        <v>850</v>
      </c>
      <c r="I501" s="7">
        <v>864</v>
      </c>
      <c r="J501" s="7">
        <v>863.9</v>
      </c>
      <c r="K501" s="56">
        <v>843.1</v>
      </c>
      <c r="L501" s="56">
        <v>774.1</v>
      </c>
      <c r="M501" s="56">
        <v>711.9</v>
      </c>
      <c r="N501" s="92">
        <v>458.1</v>
      </c>
      <c r="O501" s="98">
        <v>322.6</v>
      </c>
      <c r="P501" s="50">
        <v>491.4</v>
      </c>
    </row>
    <row r="502" spans="2:16" ht="12.75">
      <c r="B502" s="118"/>
      <c r="C502" s="107"/>
      <c r="D502" s="4" t="s">
        <v>6</v>
      </c>
      <c r="E502" s="37">
        <v>-0.8</v>
      </c>
      <c r="F502" s="50">
        <f aca="true" t="shared" si="82" ref="F502:P502">(F501/E501-1)*100</f>
        <v>-0.17220966526746428</v>
      </c>
      <c r="G502" s="50">
        <f t="shared" si="82"/>
        <v>-9.96226415094339</v>
      </c>
      <c r="H502" s="50">
        <f t="shared" si="82"/>
        <v>1.7842174589869364</v>
      </c>
      <c r="I502" s="50">
        <f t="shared" si="82"/>
        <v>1.6470588235294015</v>
      </c>
      <c r="J502" s="75">
        <f t="shared" si="82"/>
        <v>-0.011574074074072183</v>
      </c>
      <c r="K502" s="49">
        <f t="shared" si="82"/>
        <v>-2.407686074777171</v>
      </c>
      <c r="L502" s="49">
        <f t="shared" si="82"/>
        <v>-8.184082552484872</v>
      </c>
      <c r="M502" s="49">
        <f t="shared" si="82"/>
        <v>-8.035137579124152</v>
      </c>
      <c r="N502" s="7">
        <f t="shared" si="82"/>
        <v>-35.65107458912769</v>
      </c>
      <c r="O502" s="74">
        <f t="shared" si="82"/>
        <v>-29.578694608164156</v>
      </c>
      <c r="P502" s="50">
        <f t="shared" si="82"/>
        <v>52.32486050836948</v>
      </c>
    </row>
    <row r="503" spans="2:16" ht="12.75">
      <c r="B503" s="118"/>
      <c r="C503" s="108"/>
      <c r="D503" s="4" t="s">
        <v>4</v>
      </c>
      <c r="E503" s="37">
        <v>2</v>
      </c>
      <c r="F503" s="50">
        <v>-0.8</v>
      </c>
      <c r="G503" s="50">
        <v>-9</v>
      </c>
      <c r="H503" s="50">
        <v>-9.3</v>
      </c>
      <c r="I503" s="50">
        <f aca="true" t="shared" si="83" ref="I503:P503">(I501/E501-1)*100</f>
        <v>-7.006780755569908</v>
      </c>
      <c r="J503" s="75">
        <f t="shared" si="83"/>
        <v>-6.857142857142861</v>
      </c>
      <c r="K503" s="49">
        <f t="shared" si="83"/>
        <v>0.957969105496348</v>
      </c>
      <c r="L503" s="49">
        <f t="shared" si="83"/>
        <v>-8.929411764705875</v>
      </c>
      <c r="M503" s="49">
        <f t="shared" si="83"/>
        <v>-17.604166666666664</v>
      </c>
      <c r="N503" s="7">
        <f t="shared" si="83"/>
        <v>-46.97302928579696</v>
      </c>
      <c r="O503" s="50">
        <f t="shared" si="83"/>
        <v>-61.73644881983158</v>
      </c>
      <c r="P503" s="50">
        <f t="shared" si="83"/>
        <v>-36.519829479395426</v>
      </c>
    </row>
    <row r="504" spans="2:16" ht="12.75">
      <c r="B504" s="119"/>
      <c r="C504" s="17" t="s">
        <v>17</v>
      </c>
      <c r="D504" s="12" t="s">
        <v>16</v>
      </c>
      <c r="E504" s="45">
        <f aca="true" t="shared" si="84" ref="E504:P504">100*E501/E498</f>
        <v>89.18218468036092</v>
      </c>
      <c r="F504" s="8">
        <f t="shared" si="84"/>
        <v>87.27768890561777</v>
      </c>
      <c r="G504" s="8">
        <f t="shared" si="84"/>
        <v>87.80359583639995</v>
      </c>
      <c r="H504" s="8">
        <f t="shared" si="84"/>
        <v>88.96797153024912</v>
      </c>
      <c r="I504" s="8">
        <f t="shared" si="84"/>
        <v>89.4224798178431</v>
      </c>
      <c r="J504" s="48">
        <f t="shared" si="84"/>
        <v>89.18137710333436</v>
      </c>
      <c r="K504" s="48">
        <f t="shared" si="84"/>
        <v>88.70068385060495</v>
      </c>
      <c r="L504" s="8">
        <f t="shared" si="84"/>
        <v>88.44835466179158</v>
      </c>
      <c r="M504" s="86">
        <f t="shared" si="84"/>
        <v>84.2784420504321</v>
      </c>
      <c r="N504" s="8">
        <f t="shared" si="84"/>
        <v>55.460048426150124</v>
      </c>
      <c r="O504" s="51">
        <f t="shared" si="84"/>
        <v>43.98091342876619</v>
      </c>
      <c r="P504" s="51">
        <f t="shared" si="84"/>
        <v>72.29660144181256</v>
      </c>
    </row>
    <row r="505" spans="2:16" ht="12.75">
      <c r="B505" s="27"/>
      <c r="C505" s="18"/>
      <c r="D505" s="22"/>
      <c r="E505" s="28"/>
      <c r="F505" s="28"/>
      <c r="G505" s="28"/>
      <c r="H505" s="28"/>
      <c r="I505" s="28"/>
      <c r="J505" s="28"/>
      <c r="K505" s="28"/>
      <c r="L505" s="28"/>
      <c r="M505" s="28"/>
      <c r="N505" s="29"/>
      <c r="O505" s="10"/>
      <c r="P505" s="10"/>
    </row>
    <row r="506" spans="2:16" ht="12.75">
      <c r="B506" s="27"/>
      <c r="C506" s="18"/>
      <c r="D506" s="5"/>
      <c r="E506" s="10"/>
      <c r="F506" s="10"/>
      <c r="G506" s="10"/>
      <c r="H506" s="10"/>
      <c r="I506" s="10"/>
      <c r="J506" s="10"/>
      <c r="K506" s="10"/>
      <c r="L506" s="10"/>
      <c r="M506" s="10"/>
      <c r="N506" s="11"/>
      <c r="O506" s="10"/>
      <c r="P506" s="10"/>
    </row>
    <row r="507" spans="2:16" ht="26.25" customHeight="1">
      <c r="B507" s="117" t="s">
        <v>25</v>
      </c>
      <c r="C507" s="104" t="s">
        <v>24</v>
      </c>
      <c r="D507" s="34" t="s">
        <v>23</v>
      </c>
      <c r="E507" s="37">
        <f aca="true" t="shared" si="85" ref="E507:P507">E508*2.25</f>
        <v>477</v>
      </c>
      <c r="F507" s="50">
        <f t="shared" si="85"/>
        <v>554.4</v>
      </c>
      <c r="G507" s="50">
        <f t="shared" si="85"/>
        <v>540</v>
      </c>
      <c r="H507" s="50">
        <f t="shared" si="85"/>
        <v>613.8000000000001</v>
      </c>
      <c r="I507" s="50">
        <f t="shared" si="85"/>
        <v>726.0749999999999</v>
      </c>
      <c r="J507" s="75">
        <f t="shared" si="85"/>
        <v>781.875</v>
      </c>
      <c r="K507" s="7">
        <f t="shared" si="85"/>
        <v>847.125</v>
      </c>
      <c r="L507" s="75">
        <f t="shared" si="85"/>
        <v>949.9499999999999</v>
      </c>
      <c r="M507" s="7">
        <f t="shared" si="85"/>
        <v>1020.375</v>
      </c>
      <c r="N507" s="50">
        <f t="shared" si="85"/>
        <v>1016.3249999999999</v>
      </c>
      <c r="O507" s="50">
        <f t="shared" si="85"/>
        <v>973.8000000000001</v>
      </c>
      <c r="P507" s="50">
        <f t="shared" si="85"/>
        <v>958.0500000000001</v>
      </c>
    </row>
    <row r="508" spans="2:16" ht="25.5" customHeight="1">
      <c r="B508" s="118"/>
      <c r="C508" s="105"/>
      <c r="D508" s="34" t="s">
        <v>27</v>
      </c>
      <c r="E508" s="56">
        <v>212</v>
      </c>
      <c r="F508" s="7">
        <v>246.4</v>
      </c>
      <c r="G508" s="7">
        <v>240</v>
      </c>
      <c r="H508" s="7">
        <v>272.8</v>
      </c>
      <c r="I508" s="7">
        <v>322.7</v>
      </c>
      <c r="J508" s="7">
        <v>347.5</v>
      </c>
      <c r="K508" s="56">
        <v>376.5</v>
      </c>
      <c r="L508" s="7">
        <v>422.2</v>
      </c>
      <c r="M508" s="56">
        <v>453.5</v>
      </c>
      <c r="N508" s="7">
        <v>451.7</v>
      </c>
      <c r="O508" s="7">
        <v>432.8</v>
      </c>
      <c r="P508" s="7">
        <v>425.8</v>
      </c>
    </row>
    <row r="509" spans="2:16" ht="12.75">
      <c r="B509" s="118"/>
      <c r="C509" s="105"/>
      <c r="D509" s="4" t="s">
        <v>6</v>
      </c>
      <c r="E509" s="37">
        <v>16.9</v>
      </c>
      <c r="F509" s="50">
        <f aca="true" t="shared" si="86" ref="F509:P509">(F508/E508-1)*100</f>
        <v>16.226415094339618</v>
      </c>
      <c r="G509" s="50">
        <f t="shared" si="86"/>
        <v>-2.5974025974025983</v>
      </c>
      <c r="H509" s="50">
        <f t="shared" si="86"/>
        <v>13.666666666666671</v>
      </c>
      <c r="I509" s="50">
        <f t="shared" si="86"/>
        <v>18.29178885630498</v>
      </c>
      <c r="J509" s="75">
        <f t="shared" si="86"/>
        <v>7.685156492097933</v>
      </c>
      <c r="K509" s="76">
        <f t="shared" si="86"/>
        <v>8.345323741007205</v>
      </c>
      <c r="L509" s="75">
        <f t="shared" si="86"/>
        <v>12.138114209827355</v>
      </c>
      <c r="M509" s="7">
        <f t="shared" si="86"/>
        <v>7.413548081477983</v>
      </c>
      <c r="N509" s="50">
        <f t="shared" si="86"/>
        <v>-0.3969128996692439</v>
      </c>
      <c r="O509" s="50">
        <f t="shared" si="86"/>
        <v>-4.184193048483498</v>
      </c>
      <c r="P509" s="50">
        <f t="shared" si="86"/>
        <v>-1.6173752310536083</v>
      </c>
    </row>
    <row r="510" spans="2:16" ht="12.75">
      <c r="B510" s="118"/>
      <c r="C510" s="106"/>
      <c r="D510" s="4" t="s">
        <v>4</v>
      </c>
      <c r="E510" s="37">
        <v>83.9</v>
      </c>
      <c r="F510" s="50">
        <v>92</v>
      </c>
      <c r="G510" s="50">
        <v>54.9</v>
      </c>
      <c r="H510" s="50">
        <v>50.4</v>
      </c>
      <c r="I510" s="50">
        <f aca="true" t="shared" si="87" ref="I510:P510">(I508/E508-1)*100</f>
        <v>52.21698113207547</v>
      </c>
      <c r="J510" s="75">
        <f t="shared" si="87"/>
        <v>41.03084415584415</v>
      </c>
      <c r="K510" s="7">
        <f t="shared" si="87"/>
        <v>56.87500000000001</v>
      </c>
      <c r="L510" s="28">
        <f t="shared" si="87"/>
        <v>54.765395894428146</v>
      </c>
      <c r="M510" s="7">
        <f t="shared" si="87"/>
        <v>40.5330027889681</v>
      </c>
      <c r="N510" s="89">
        <f t="shared" si="87"/>
        <v>29.985611510791355</v>
      </c>
      <c r="O510" s="50">
        <f t="shared" si="87"/>
        <v>14.953519256308102</v>
      </c>
      <c r="P510" s="50">
        <f t="shared" si="87"/>
        <v>0.85267645665561</v>
      </c>
    </row>
    <row r="511" spans="2:16" ht="26.25" customHeight="1">
      <c r="B511" s="118"/>
      <c r="C511" s="104" t="s">
        <v>26</v>
      </c>
      <c r="D511" s="35" t="s">
        <v>23</v>
      </c>
      <c r="E511" s="37">
        <f aca="true" t="shared" si="88" ref="E511:P511">E512*2.25</f>
        <v>418.95</v>
      </c>
      <c r="F511" s="50">
        <f t="shared" si="88"/>
        <v>471.375</v>
      </c>
      <c r="G511" s="50">
        <f t="shared" si="88"/>
        <v>491.84999999999997</v>
      </c>
      <c r="H511" s="50">
        <f t="shared" si="88"/>
        <v>581.1750000000001</v>
      </c>
      <c r="I511" s="50">
        <f t="shared" si="88"/>
        <v>694.35</v>
      </c>
      <c r="J511" s="75">
        <f t="shared" si="88"/>
        <v>766.35</v>
      </c>
      <c r="K511" s="73">
        <f t="shared" si="88"/>
        <v>810.9</v>
      </c>
      <c r="L511" s="7">
        <f t="shared" si="88"/>
        <v>900.225</v>
      </c>
      <c r="M511" s="88">
        <f t="shared" si="88"/>
        <v>983.9250000000001</v>
      </c>
      <c r="N511" s="7">
        <f t="shared" si="88"/>
        <v>845.775</v>
      </c>
      <c r="O511" s="50">
        <f t="shared" si="88"/>
        <v>708.975</v>
      </c>
      <c r="P511" s="50">
        <f t="shared" si="88"/>
        <v>880.875</v>
      </c>
    </row>
    <row r="512" spans="2:16" ht="25.5" customHeight="1">
      <c r="B512" s="118"/>
      <c r="C512" s="107"/>
      <c r="D512" s="36" t="s">
        <v>27</v>
      </c>
      <c r="E512" s="56">
        <v>186.2</v>
      </c>
      <c r="F512" s="7">
        <v>209.5</v>
      </c>
      <c r="G512" s="7">
        <v>218.6</v>
      </c>
      <c r="H512" s="7">
        <v>258.3</v>
      </c>
      <c r="I512" s="7">
        <v>308.6</v>
      </c>
      <c r="J512" s="7">
        <v>340.6</v>
      </c>
      <c r="K512" s="56">
        <v>360.4</v>
      </c>
      <c r="L512" s="56">
        <v>400.1</v>
      </c>
      <c r="M512" s="7">
        <v>437.3</v>
      </c>
      <c r="N512" s="56">
        <v>375.9</v>
      </c>
      <c r="O512" s="7">
        <v>315.1</v>
      </c>
      <c r="P512" s="7">
        <v>391.5</v>
      </c>
    </row>
    <row r="513" spans="2:16" ht="12.75">
      <c r="B513" s="118"/>
      <c r="C513" s="107"/>
      <c r="D513" s="4" t="s">
        <v>6</v>
      </c>
      <c r="E513" s="37">
        <v>6.1</v>
      </c>
      <c r="F513" s="50">
        <f aca="true" t="shared" si="89" ref="F513:P513">(F512/E512-1)*100</f>
        <v>12.513426423200858</v>
      </c>
      <c r="G513" s="50">
        <f t="shared" si="89"/>
        <v>4.343675417661097</v>
      </c>
      <c r="H513" s="50">
        <f t="shared" si="89"/>
        <v>18.16102470265326</v>
      </c>
      <c r="I513" s="50">
        <f t="shared" si="89"/>
        <v>19.473480449090207</v>
      </c>
      <c r="J513" s="75">
        <f t="shared" si="89"/>
        <v>10.36941023979261</v>
      </c>
      <c r="K513" s="49">
        <f t="shared" si="89"/>
        <v>5.81327069876687</v>
      </c>
      <c r="L513" s="7">
        <f t="shared" si="89"/>
        <v>11.01553829078803</v>
      </c>
      <c r="M513" s="75">
        <f t="shared" si="89"/>
        <v>9.297675581104725</v>
      </c>
      <c r="N513" s="7">
        <f t="shared" si="89"/>
        <v>-14.040704321975772</v>
      </c>
      <c r="O513" s="50">
        <f t="shared" si="89"/>
        <v>-16.17451449853683</v>
      </c>
      <c r="P513" s="50">
        <f t="shared" si="89"/>
        <v>24.246271025071398</v>
      </c>
    </row>
    <row r="514" spans="2:16" ht="12.75">
      <c r="B514" s="118"/>
      <c r="C514" s="108"/>
      <c r="D514" s="4" t="s">
        <v>4</v>
      </c>
      <c r="E514" s="37">
        <v>74.2</v>
      </c>
      <c r="F514" s="50">
        <v>67.3</v>
      </c>
      <c r="G514" s="50">
        <v>46.7</v>
      </c>
      <c r="H514" s="50">
        <v>47.2</v>
      </c>
      <c r="I514" s="50">
        <f aca="true" t="shared" si="90" ref="I514:P514">(I512/E512-1)*100</f>
        <v>65.7357679914071</v>
      </c>
      <c r="J514" s="75">
        <f t="shared" si="90"/>
        <v>62.577565632458246</v>
      </c>
      <c r="K514" s="73">
        <f t="shared" si="90"/>
        <v>64.8673376029277</v>
      </c>
      <c r="L514" s="7">
        <f t="shared" si="90"/>
        <v>54.89740611691831</v>
      </c>
      <c r="M514" s="75">
        <f t="shared" si="90"/>
        <v>41.7044718081659</v>
      </c>
      <c r="N514" s="7">
        <f t="shared" si="90"/>
        <v>10.364063417498514</v>
      </c>
      <c r="O514" s="50">
        <f t="shared" si="90"/>
        <v>-12.569367369589335</v>
      </c>
      <c r="P514" s="50">
        <f t="shared" si="90"/>
        <v>-2.1494626343414147</v>
      </c>
    </row>
    <row r="515" spans="2:16" ht="12.75">
      <c r="B515" s="119"/>
      <c r="C515" s="30" t="s">
        <v>17</v>
      </c>
      <c r="D515" s="4" t="s">
        <v>16</v>
      </c>
      <c r="E515" s="37">
        <f aca="true" t="shared" si="91" ref="E515:P515">100*E512/E508</f>
        <v>87.83018867924528</v>
      </c>
      <c r="F515" s="51">
        <f t="shared" si="91"/>
        <v>85.02435064935065</v>
      </c>
      <c r="G515" s="51">
        <f t="shared" si="91"/>
        <v>91.08333333333333</v>
      </c>
      <c r="H515" s="51">
        <f t="shared" si="91"/>
        <v>94.68475073313783</v>
      </c>
      <c r="I515" s="51">
        <f t="shared" si="91"/>
        <v>95.63061667183143</v>
      </c>
      <c r="J515" s="51">
        <f t="shared" si="91"/>
        <v>98.01438848920863</v>
      </c>
      <c r="K515" s="86">
        <f t="shared" si="91"/>
        <v>95.72377158034529</v>
      </c>
      <c r="L515" s="8">
        <f t="shared" si="91"/>
        <v>94.7655139744197</v>
      </c>
      <c r="M515" s="78">
        <f t="shared" si="91"/>
        <v>96.42778390297684</v>
      </c>
      <c r="N515" s="8">
        <f t="shared" si="91"/>
        <v>83.21895063094975</v>
      </c>
      <c r="O515" s="51">
        <f t="shared" si="91"/>
        <v>72.80499075785583</v>
      </c>
      <c r="P515" s="51">
        <f t="shared" si="91"/>
        <v>91.94457491780179</v>
      </c>
    </row>
    <row r="516" spans="2:16" ht="13.5" thickBot="1">
      <c r="B516" s="27"/>
      <c r="C516" s="18"/>
      <c r="D516" s="5"/>
      <c r="E516" s="10"/>
      <c r="F516" s="10"/>
      <c r="G516" s="10"/>
      <c r="H516" s="10"/>
      <c r="I516" s="10"/>
      <c r="J516" s="10"/>
      <c r="K516" s="10"/>
      <c r="L516" s="10"/>
      <c r="M516" s="10"/>
      <c r="N516" s="11"/>
      <c r="O516" s="10"/>
      <c r="P516" s="10"/>
    </row>
    <row r="517" spans="3:16" ht="14.25" thickBot="1" thickTop="1">
      <c r="C517" s="23"/>
      <c r="E517" s="68" t="s">
        <v>50</v>
      </c>
      <c r="F517" s="69" t="s">
        <v>46</v>
      </c>
      <c r="G517" s="69"/>
      <c r="H517" s="19"/>
      <c r="I517" s="19"/>
      <c r="J517" s="71" t="s">
        <v>51</v>
      </c>
      <c r="K517" s="72" t="s">
        <v>47</v>
      </c>
      <c r="L517" s="38"/>
      <c r="M517" s="38"/>
      <c r="O517" s="25"/>
      <c r="P517" s="26"/>
    </row>
    <row r="518" spans="3:16" ht="13.5" thickTop="1">
      <c r="C518" s="23"/>
      <c r="D518" s="24"/>
      <c r="E518" s="19"/>
      <c r="F518" s="19"/>
      <c r="G518" s="19"/>
      <c r="H518" s="19"/>
      <c r="I518" s="19"/>
      <c r="J518" s="19"/>
      <c r="K518" s="19"/>
      <c r="L518" s="19"/>
      <c r="M518" s="19"/>
      <c r="N518" s="25"/>
      <c r="O518" s="25"/>
      <c r="P518" s="26"/>
    </row>
  </sheetData>
  <sheetProtection/>
  <mergeCells count="60">
    <mergeCell ref="B134:B140"/>
    <mergeCell ref="C134:C136"/>
    <mergeCell ref="C137:C139"/>
    <mergeCell ref="C46:C48"/>
    <mergeCell ref="C49:C51"/>
    <mergeCell ref="B55:B61"/>
    <mergeCell ref="C55:C57"/>
    <mergeCell ref="C58:C60"/>
    <mergeCell ref="B46:B52"/>
    <mergeCell ref="C64:C66"/>
    <mergeCell ref="C67:C69"/>
    <mergeCell ref="B73:B79"/>
    <mergeCell ref="C73:C75"/>
    <mergeCell ref="C76:C78"/>
    <mergeCell ref="B64:B70"/>
    <mergeCell ref="B222:B228"/>
    <mergeCell ref="C222:C224"/>
    <mergeCell ref="C225:C227"/>
    <mergeCell ref="B143:B149"/>
    <mergeCell ref="C143:C145"/>
    <mergeCell ref="C146:C148"/>
    <mergeCell ref="B152:B158"/>
    <mergeCell ref="C152:C154"/>
    <mergeCell ref="C155:C157"/>
    <mergeCell ref="C411:C413"/>
    <mergeCell ref="B417:B423"/>
    <mergeCell ref="B231:B237"/>
    <mergeCell ref="C231:C233"/>
    <mergeCell ref="C234:C236"/>
    <mergeCell ref="B240:B246"/>
    <mergeCell ref="C240:C242"/>
    <mergeCell ref="C243:C245"/>
    <mergeCell ref="B507:B515"/>
    <mergeCell ref="C507:C510"/>
    <mergeCell ref="C511:C514"/>
    <mergeCell ref="B487:B493"/>
    <mergeCell ref="C487:C489"/>
    <mergeCell ref="C490:C492"/>
    <mergeCell ref="B399:B405"/>
    <mergeCell ref="B498:B504"/>
    <mergeCell ref="C498:C500"/>
    <mergeCell ref="C501:C503"/>
    <mergeCell ref="C399:C401"/>
    <mergeCell ref="C402:C404"/>
    <mergeCell ref="C417:C419"/>
    <mergeCell ref="C420:C422"/>
    <mergeCell ref="B408:B414"/>
    <mergeCell ref="C408:C410"/>
    <mergeCell ref="B328:B334"/>
    <mergeCell ref="C328:C330"/>
    <mergeCell ref="C331:C333"/>
    <mergeCell ref="B337:B343"/>
    <mergeCell ref="C337:C339"/>
    <mergeCell ref="C340:C342"/>
    <mergeCell ref="B310:B316"/>
    <mergeCell ref="C310:C312"/>
    <mergeCell ref="C313:C315"/>
    <mergeCell ref="B319:B325"/>
    <mergeCell ref="C319:C321"/>
    <mergeCell ref="C322:C324"/>
  </mergeCells>
  <printOptions/>
  <pageMargins left="0.7480314960629921" right="0.15748031496062992" top="0.3937007874015748" bottom="0.1968503937007874" header="0.3937007874015748" footer="0.1968503937007874"/>
  <pageSetup fitToHeight="4" horizontalDpi="360" verticalDpi="360" orientation="portrait" paperSize="9" scale="62" r:id="rId2"/>
  <rowBreaks count="5" manualBreakCount="5">
    <brk id="87" max="255" man="1"/>
    <brk id="175" max="255" man="1"/>
    <brk id="263" max="17" man="1"/>
    <brk id="351" max="17" man="1"/>
    <brk id="43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K.H. Brinkmann</dc:creator>
  <cp:keywords/>
  <dc:description/>
  <cp:lastModifiedBy>KHB</cp:lastModifiedBy>
  <cp:lastPrinted>2009-05-15T09:53:20Z</cp:lastPrinted>
  <dcterms:created xsi:type="dcterms:W3CDTF">2002-04-08T08:26:27Z</dcterms:created>
  <dcterms:modified xsi:type="dcterms:W3CDTF">2009-08-10T15:19:28Z</dcterms:modified>
  <cp:category/>
  <cp:version/>
  <cp:contentType/>
  <cp:contentStatus/>
</cp:coreProperties>
</file>